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2013 год (4)" sheetId="1" r:id="rId1"/>
  </sheets>
  <definedNames>
    <definedName name="_xlnm.Print_Area" localSheetId="0">'2013 год (4)'!$A$1:$H$315</definedName>
  </definedNames>
  <calcPr fullCalcOnLoad="1"/>
</workbook>
</file>

<file path=xl/sharedStrings.xml><?xml version="1.0" encoding="utf-8"?>
<sst xmlns="http://schemas.openxmlformats.org/spreadsheetml/2006/main" count="1480" uniqueCount="262">
  <si>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</si>
  <si>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</si>
  <si>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</si>
  <si>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</si>
  <si>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</si>
  <si>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</si>
  <si>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</si>
  <si>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</si>
  <si>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</si>
  <si>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</si>
  <si>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</si>
  <si>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</si>
  <si>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</si>
  <si>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</si>
  <si>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</si>
  <si>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</si>
  <si>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</si>
  <si>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</si>
  <si>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</si>
  <si>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</si>
  <si>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</si>
  <si>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</si>
  <si>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Молодежная политика и оздоровление детей</t>
  </si>
  <si>
    <t>000 00 00</t>
  </si>
  <si>
    <t>452 00 00</t>
  </si>
  <si>
    <t>423 00 00</t>
  </si>
  <si>
    <t>Дошкольное образование</t>
  </si>
  <si>
    <t>Детские дошкольные учреждения</t>
  </si>
  <si>
    <t>420 00 00</t>
  </si>
  <si>
    <t>421 00 00</t>
  </si>
  <si>
    <t>Другие вопросы в области образования</t>
  </si>
  <si>
    <t>Социальная политика</t>
  </si>
  <si>
    <t>Социальное обеспечение населения</t>
  </si>
  <si>
    <t xml:space="preserve">000 </t>
  </si>
  <si>
    <t>05</t>
  </si>
  <si>
    <t>08</t>
  </si>
  <si>
    <t>Библиотеки</t>
  </si>
  <si>
    <t>Национальная экономика</t>
  </si>
  <si>
    <t>520 00 00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</si>
  <si>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</si>
  <si>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</si>
  <si>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</si>
  <si>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</si>
  <si>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</si>
  <si>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</si>
  <si>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</si>
  <si>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</si>
  <si>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002 00 00</t>
  </si>
  <si>
    <t>002 04 00</t>
  </si>
  <si>
    <t>423 99 00</t>
  </si>
  <si>
    <t xml:space="preserve">Обеспечение деятельности подведомственных учреждений </t>
  </si>
  <si>
    <t>442 99 00</t>
  </si>
  <si>
    <t>420 99 00</t>
  </si>
  <si>
    <t>421 99 00</t>
  </si>
  <si>
    <t>452 99 00</t>
  </si>
  <si>
    <t>Социальная помощь</t>
  </si>
  <si>
    <t>521 02 03</t>
  </si>
  <si>
    <t>Жилищно-коммунальное хозяйство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</si>
  <si>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</si>
  <si>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</si>
  <si>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Другие вопросы в области национальной экономики</t>
  </si>
  <si>
    <t>020</t>
  </si>
  <si>
    <t>Учреждения по обеспечению хозяйственного обслуживания</t>
  </si>
  <si>
    <t xml:space="preserve">Областной бюджет - СУБВЕНЦИИ  </t>
  </si>
  <si>
    <t xml:space="preserve">Местный бюдж + 3 дотации 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</si>
  <si>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</si>
  <si>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</si>
  <si>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13</t>
  </si>
  <si>
    <t>Другие вопросы в области культуры, кинематографии</t>
  </si>
  <si>
    <t>093 00 00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</si>
  <si>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</si>
  <si>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</si>
  <si>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</si>
  <si>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</si>
  <si>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</si>
  <si>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111</t>
  </si>
  <si>
    <t>852</t>
  </si>
  <si>
    <t>Уплата прочих налогов, сборов и иных обязательных платежей</t>
  </si>
  <si>
    <t>611</t>
  </si>
  <si>
    <t>Выплата заработной платы с начислениями работникам муниципальных учреждений и оплата  коммунальных услуг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</si>
  <si>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</si>
  <si>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</si>
  <si>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521 03 00</t>
  </si>
  <si>
    <t>521 12 00</t>
  </si>
  <si>
    <t>Сельское хозяйство и рыболовство</t>
  </si>
  <si>
    <t>521 01 00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</si>
  <si>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</si>
  <si>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521 16 00</t>
  </si>
  <si>
    <t>Стипендии</t>
  </si>
  <si>
    <t>340</t>
  </si>
  <si>
    <t>505 00 00</t>
  </si>
  <si>
    <t>Охрана семьи и детства</t>
  </si>
  <si>
    <t>521 02 00</t>
  </si>
  <si>
    <t>Содержание ребенка в семье опекуна и приемной семье, а также оплата труда приемного родителя</t>
  </si>
  <si>
    <t>521 06 00</t>
  </si>
  <si>
    <t>521 11 00</t>
  </si>
  <si>
    <t>521 13 00</t>
  </si>
  <si>
    <t xml:space="preserve">Мероприятия по проведению оздоровительной кампании детей </t>
  </si>
  <si>
    <t>521 17 00</t>
  </si>
  <si>
    <t xml:space="preserve">Расходы по муниципальной программе "Комплексные меры по профилактике правонарушений на территории муниципального образования "Павловский район" </t>
  </si>
  <si>
    <t xml:space="preserve">Расходы по муниципальной программе "Комплексные меры противодействия злоупотребления наркотикам и их незаконному обороту  на территории муниципального образования "Павловский район" </t>
  </si>
  <si>
    <t>795 00 00</t>
  </si>
  <si>
    <t>Расходы по муниципальной целевой программе занятости населения Павловского района на 2011-2013 годы</t>
  </si>
  <si>
    <t>Другие вопросы в области жилищно-коммунального хозяйства</t>
  </si>
  <si>
    <t>521 20 00</t>
  </si>
  <si>
    <t>321</t>
  </si>
  <si>
    <t>432 11 00</t>
  </si>
  <si>
    <t>Мероприятия по проведению оздоровительной компании детей</t>
  </si>
  <si>
    <t>432 00 00</t>
  </si>
  <si>
    <t>Субвенции на обеспечение отдыха детей в  лагерях  с дневным пребыванием</t>
  </si>
  <si>
    <t>Субвенции на проезд детей сирот</t>
  </si>
  <si>
    <t xml:space="preserve"> 002 00 00</t>
  </si>
  <si>
    <t>002 08 00</t>
  </si>
  <si>
    <t>093 99 00</t>
  </si>
  <si>
    <t>521 07 00</t>
  </si>
  <si>
    <t>610 01 00</t>
  </si>
  <si>
    <t>441 99 00</t>
  </si>
  <si>
    <t>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</si>
  <si>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518 00 00</t>
  </si>
  <si>
    <t>Пособия и компенсация гражданам и иные соц.выплаты, кроме публичных нормативных обязательств</t>
  </si>
  <si>
    <t>Расходы по муниципальной программе развития малого и среднего предпринимательства</t>
  </si>
  <si>
    <t>810</t>
  </si>
  <si>
    <t xml:space="preserve">Школы-детские сады, школы начальние, неполные средние </t>
  </si>
  <si>
    <t>Оплата труда приемным родителям</t>
  </si>
  <si>
    <t>Наименование</t>
  </si>
  <si>
    <t>Субсидии бюджетным учреждениям на иные цели</t>
  </si>
  <si>
    <t>612</t>
  </si>
  <si>
    <t>Дорожное хозяйство (дорожные фонды)</t>
  </si>
  <si>
    <t>442 00 00</t>
  </si>
  <si>
    <t>436 00 00</t>
  </si>
  <si>
    <t>Мероприятия в области образования</t>
  </si>
  <si>
    <t>436 97 00</t>
  </si>
  <si>
    <t>296 00 00</t>
  </si>
  <si>
    <t xml:space="preserve">Фонд оплаты труда государственных (муниципальных) органов и  взносы по обязательному социальному страхованию </t>
  </si>
  <si>
    <t>Прочая закупка товаров, работ и услуг для обеспечения государственных(муниципальных) нужд</t>
  </si>
  <si>
    <t>Фонд оплаты труда казенных учреждений и  взносы по обязательному социальному страхованию</t>
  </si>
  <si>
    <t>Пособия, компенсация и иные социальные выплаты гражданам  , кроме публичных нормативных обязательств</t>
  </si>
  <si>
    <t>Пособия, компенсации, меры социальной поддержки  по публичным нормативным обязательствам</t>
  </si>
  <si>
    <t>313</t>
  </si>
  <si>
    <t>Субсидии юридическим лицам(кроме некоммерческих организаций), индивидуальным предприятиям,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</si>
  <si>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</si>
  <si>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прочих налогов, сборов и иных  платежей</t>
  </si>
  <si>
    <t>436 95 00</t>
  </si>
  <si>
    <t>099 00 00</t>
  </si>
  <si>
    <t>Учреждения, осуществляющие деятельность в сфере сельского хозяйства</t>
  </si>
  <si>
    <t>Расходы по муниципальным  программам</t>
  </si>
  <si>
    <t>Осуществление отдельных полномочий Российской Федерации органами местного самоуправления Ульяновской области в области охраны здоровья граждан, контроля качества образования, охраны объектов культурного наследия, использования охотничьих ресурсов, регистрации актов гражданского состояния и других полномочий</t>
  </si>
  <si>
    <t>Осуществление полномочий Российской Федерации в области государственной регистрации актов гражданского состояния (органами местного самоуправления)</t>
  </si>
  <si>
    <t xml:space="preserve">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</si>
  <si>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Реализация функций на 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</si>
  <si>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 xml:space="preserve">Реализация функций на передачу полномочий органам местного самоуправления по отлову безнадзорных домашних животных </t>
  </si>
  <si>
    <t xml:space="preserve"> Реализация функций на осуществление , переданного  ОМС гос.полномочия Ульяновской области по установлению нормативов потребления населением  твердого топлива</t>
  </si>
  <si>
    <t>Реализация функций,переданных органам местного самоуправления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</si>
  <si>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Реализация функций,переданных органам местного самоуправления на содержание в муниципальных дошкольных образовательных учреждениях (дошкольных группах образовательных учреждений) детей-инвалидов</t>
  </si>
  <si>
    <t>Реализация функций,переданных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организациях</t>
  </si>
  <si>
    <t>Реализация функций,переданных органам местного самоуправления на ежемесячную стипендию обучающимся 10-х и 11-х классов муниципальных общеобразовательных учреждений, реализующих основные общеобразовательные программы</t>
  </si>
  <si>
    <t>Реализация функций,переданных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</si>
  <si>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r>
      <t>Реализация функций,переданных органам местного самоуправления на м</t>
    </r>
    <r>
      <rPr>
        <sz val="11"/>
        <rFont val="Times New Roman"/>
        <family val="1"/>
      </rPr>
      <t>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  </r>
  </si>
  <si>
    <t>Реализация функций,переданных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</si>
  <si>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Реализация функций,переданных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</si>
  <si>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 xml:space="preserve">Реализация функций,переданных органам местного самоуправления на 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</si>
  <si>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Реализация функций,переданных органам местного самоуправления по опека и попечительство в отношении  несовершеннолетних </t>
  </si>
  <si>
    <t>518 06 00</t>
  </si>
  <si>
    <t>Прочая закупка товаров, работ и услуг для обеспечения государственных (муниципальных) нужд</t>
  </si>
  <si>
    <t>Подпрограмма «Развитие системы дорожного хозяйства Ульяновской области в 2014-2016 годах» государственной программы Ульяновской области «Развитие транспортной системы Ульяновской области» на 2014-2018 годы</t>
  </si>
  <si>
    <t>Мероприятия по развитию системы дорожного хозяйства  Ульяновской области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</si>
  <si>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</si>
  <si>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921 00 00</t>
  </si>
  <si>
    <t>921 26 10</t>
  </si>
  <si>
    <t>521</t>
  </si>
  <si>
    <t>Коммунальное хозяйство</t>
  </si>
  <si>
    <t>Мероприятия в области коммунального хозяйства</t>
  </si>
  <si>
    <t>351 05 00</t>
  </si>
  <si>
    <t>Иные межбюджетные трансферты</t>
  </si>
  <si>
    <t>540</t>
  </si>
  <si>
    <t>Реализация функций,переданных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</si>
  <si>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Иные выплаты персоналу государственных(муниципальных) органов, за исключением фонда оплаты труда</t>
  </si>
  <si>
    <t>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</si>
  <si>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Расходы по муниципальной программе"Повышение эффективности бюджетных расходов"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</si>
  <si>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</si>
  <si>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</si>
  <si>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</si>
  <si>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440 00 00</t>
  </si>
  <si>
    <t>440 99 00</t>
  </si>
  <si>
    <t>Пенсионное обеспечение</t>
  </si>
  <si>
    <t>Доплаты к пенсиям  муниципальных служащих</t>
  </si>
  <si>
    <t>Иные выплаты населению</t>
  </si>
  <si>
    <t>491 01 00</t>
  </si>
  <si>
    <t>360</t>
  </si>
  <si>
    <t>Федеральная целевая программа «Устойчивое развитие сельских территорий на 2014-2017 годы и на период до 2020 года»</t>
  </si>
  <si>
    <t>Реализация функций,переданных органам местного самоуправления, на софинансирование мероприятий по улучшению жилищных условий граждан,проживающих в сельской местности</t>
  </si>
  <si>
    <t>Мероприятия в области социальной политики</t>
  </si>
  <si>
    <t>505 33 00</t>
  </si>
  <si>
    <t>Реализация функций,переданных органам местного самоуправления, на реализацию Закона Ульяновской области от 29.05.2012 № 65-ЗО "Об организации оздоровления работников бюджетной сферы на территории Ульяновской области"</t>
  </si>
  <si>
    <t>505 90 00</t>
  </si>
  <si>
    <t>Средства массовой информации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</si>
  <si>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</si>
  <si>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</si>
  <si>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</si>
  <si>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Межбюджетные трансферты бюджетам субъектов  Российской Федерации  и муниципальных образований общего характера</t>
  </si>
  <si>
    <t>Дотации на выравнивание бюджетной обеспеченности  субъектов РФ и муниципальных образований</t>
  </si>
  <si>
    <t>Выравнивание бюджетной обеспеченности</t>
  </si>
  <si>
    <t xml:space="preserve">Выравнивание бюджетной обеспеченности поселений из районного фонда финансовой поддержки </t>
  </si>
  <si>
    <t xml:space="preserve">Дотации на выравнивание бюджетной обеспеченности  </t>
  </si>
  <si>
    <t>Прочие межбюджетные трансферты бюджетам субъектов РФ и муниципальных образований общего характера</t>
  </si>
  <si>
    <t>Средства,передаваемые для компенсации дополнительных расходов,возникших в результате решений,принятых органами власти другого уровня</t>
  </si>
  <si>
    <t>14</t>
  </si>
  <si>
    <t>516 00 00</t>
  </si>
  <si>
    <t>516 01 03</t>
  </si>
  <si>
    <t>511</t>
  </si>
  <si>
    <t>520 15 00</t>
  </si>
  <si>
    <t>муниципального образования «Павловский район»</t>
  </si>
  <si>
    <t>Пособия,компенсации и иные социальные выплаты гражданам, кроме публичных нормативных обязательств</t>
  </si>
  <si>
    <t>090 02 00</t>
  </si>
  <si>
    <t>Оценка недвижимости,признание прав и регулирование отношений по государственной и муниципальной собственности</t>
  </si>
  <si>
    <t>090 020 00</t>
  </si>
  <si>
    <t>112</t>
  </si>
  <si>
    <t xml:space="preserve">01 </t>
  </si>
  <si>
    <t>296 59 30</t>
  </si>
  <si>
    <t>Субсидии по ФЦП "Устойчивое развитие сельских территорий"</t>
  </si>
  <si>
    <t>Субсидии на софинансирование капитальных вложений в объекты государственной(муниципальной) собственности</t>
  </si>
  <si>
    <t>584 50 18</t>
  </si>
  <si>
    <t>522</t>
  </si>
  <si>
    <t>Иные выплаты персоналу , за исключением фонда оплаты труда</t>
  </si>
  <si>
    <t>Предоставление бесплатно специальных учебников и учебных пособий,иной учебной литературы , а также услуг сурдопереводчиков  и тифлосурдопереводчиков при получении обучающимися с ограниченными возмостями здоровья образования в муниципальных образовательных  организациях.</t>
  </si>
  <si>
    <t>Иные выплаты персоналу за исключением  фонда оплаты труда</t>
  </si>
  <si>
    <t>522 21 00</t>
  </si>
  <si>
    <t>522 21 05</t>
  </si>
  <si>
    <t>Софинансирование мероприятий по развитию водоснабжения в сельской местности по федеральной целевой программе "Устойчивое развитие сельских территорий на 2014-2017 годы и период до 2020 года"</t>
  </si>
  <si>
    <t>Софинансирование мероприятий по улучшению жилищных условий молодых семей и молодых специалистов ,проживающих  в сельской местности  по федеральной целевой программе "Устойчивое развитие сельских территорий на 2014-2017 годы и на период до 2020 года"</t>
  </si>
  <si>
    <t>931 25 13</t>
  </si>
  <si>
    <t>505 91 00</t>
  </si>
  <si>
    <t>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"Устойчивое развитие сельских территорий на 2014-2017 годы и на период до 2020года"</t>
  </si>
  <si>
    <t>931 24 21</t>
  </si>
  <si>
    <t>930 00 00</t>
  </si>
  <si>
    <t>Государственная программа Ульяновской области «Развитие сельского хозяйства и регулирование рынков сельскохозяйственной продукции, сырья и продовольствия в Ульяновской области» на 2014-2020 годы</t>
  </si>
  <si>
    <t>изм</t>
  </si>
  <si>
    <t>ПРИЛОЖЕНИЕ № 6</t>
  </si>
  <si>
    <t xml:space="preserve">к Решению Совета депутатов </t>
  </si>
  <si>
    <t xml:space="preserve">"О бюджете муниципального образования </t>
  </si>
  <si>
    <t>"Павловский район" на 2014 год"</t>
  </si>
  <si>
    <t>Распределение бюджетных ассигнований бюджета муниципального образования «Павловский район» по разделам, подразделам,целевым статьям и видам расходов классификации расходов бюджета Российской Федерации на 2014 год</t>
  </si>
  <si>
    <t>ИТОГО</t>
  </si>
  <si>
    <r>
      <t>Реализация государственных функций, связанных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с общегосударственным управлением</t>
    </r>
  </si>
  <si>
    <t>092 00 00</t>
  </si>
  <si>
    <t>Прочие выплаты по обязательствам муниципального образования</t>
  </si>
  <si>
    <t>092 03 06</t>
  </si>
  <si>
    <t>Осуществление обучающимся 10-х(11-х) и 11-х (12-х) классов муниципальных общеобразовательных организаций ежемесячных денежных выплат</t>
  </si>
  <si>
    <t>521 26 00</t>
  </si>
  <si>
    <t>Другие вопросы в области социальной политики</t>
  </si>
  <si>
    <t>297 50 27</t>
  </si>
  <si>
    <t>Мероприятия государственной программы Российской Федерации "Доступная среда" на 2011-2015 годы</t>
  </si>
  <si>
    <t>Модернизация региональных систем дошкольного образования</t>
  </si>
  <si>
    <t>436 50 59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</si>
  <si>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</si>
  <si>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436 50 97</t>
  </si>
  <si>
    <t xml:space="preserve">518 00 00 </t>
  </si>
  <si>
    <t>Мероприятия федеральной целевой программы "Культура России (2012-2018 годы)"Государственной программы Российской Федерации "Развитие культуры и туризма"</t>
  </si>
  <si>
    <t>423  50 14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</si>
  <si>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</si>
  <si>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442 51 46</t>
  </si>
  <si>
    <t>505 97 00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</si>
</sst>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6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2"/>
    </font>
    <font>
      <b/>
      <sz val="14"/>
      <name val="Times New Roman"/>
      <family val="1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name val="Arial Cyr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166" fontId="3" fillId="33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justify"/>
    </xf>
    <xf numFmtId="49" fontId="0" fillId="0" borderId="12" xfId="0" applyNumberForma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10" fillId="33" borderId="13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14" fillId="0" borderId="10" xfId="0" applyNumberFormat="1" applyFont="1" applyFill="1" applyBorder="1" applyAlignment="1">
      <alignment horizontal="right"/>
    </xf>
    <xf numFmtId="166" fontId="9" fillId="33" borderId="10" xfId="0" applyNumberFormat="1" applyFont="1" applyFill="1" applyBorder="1" applyAlignment="1">
      <alignment horizontal="right"/>
    </xf>
    <xf numFmtId="166" fontId="14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166" fontId="13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right"/>
    </xf>
    <xf numFmtId="166" fontId="9" fillId="34" borderId="10" xfId="0" applyNumberFormat="1" applyFont="1" applyFill="1" applyBorder="1" applyAlignment="1">
      <alignment horizontal="right"/>
    </xf>
    <xf numFmtId="166" fontId="9" fillId="34" borderId="11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justify"/>
    </xf>
    <xf numFmtId="49" fontId="0" fillId="34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justify" wrapText="1"/>
    </xf>
    <xf numFmtId="49" fontId="0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vertical="justify"/>
    </xf>
    <xf numFmtId="166" fontId="21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49" fontId="11" fillId="33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66" fontId="0" fillId="34" borderId="10" xfId="0" applyNumberForma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35" borderId="0" xfId="0" applyFill="1" applyAlignment="1">
      <alignment/>
    </xf>
    <xf numFmtId="49" fontId="9" fillId="34" borderId="10" xfId="0" applyNumberFormat="1" applyFont="1" applyFill="1" applyBorder="1" applyAlignment="1">
      <alignment horizontal="right"/>
    </xf>
    <xf numFmtId="49" fontId="20" fillId="34" borderId="10" xfId="0" applyNumberFormat="1" applyFont="1" applyFill="1" applyBorder="1" applyAlignment="1">
      <alignment horizontal="right"/>
    </xf>
    <xf numFmtId="171" fontId="22" fillId="34" borderId="10" xfId="0" applyNumberFormat="1" applyFont="1" applyFill="1" applyBorder="1" applyAlignment="1">
      <alignment horizontal="right"/>
    </xf>
    <xf numFmtId="183" fontId="0" fillId="0" borderId="10" xfId="0" applyNumberFormat="1" applyBorder="1" applyAlignment="1">
      <alignment horizontal="center" vertical="center"/>
    </xf>
    <xf numFmtId="166" fontId="1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right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9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justify" wrapText="1"/>
    </xf>
    <xf numFmtId="0" fontId="9" fillId="0" borderId="10" xfId="0" applyNumberFormat="1" applyFont="1" applyBorder="1" applyAlignment="1">
      <alignment horizontal="left" vertical="justify"/>
    </xf>
    <xf numFmtId="0" fontId="9" fillId="0" borderId="10" xfId="0" applyFont="1" applyBorder="1" applyAlignment="1">
      <alignment horizontal="left"/>
    </xf>
    <xf numFmtId="183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183" fontId="5" fillId="0" borderId="10" xfId="0" applyNumberFormat="1" applyFont="1" applyBorder="1" applyAlignment="1">
      <alignment horizontal="right"/>
    </xf>
    <xf numFmtId="183" fontId="7" fillId="34" borderId="10" xfId="0" applyNumberFormat="1" applyFont="1" applyFill="1" applyBorder="1" applyAlignment="1">
      <alignment horizontal="right"/>
    </xf>
    <xf numFmtId="183" fontId="5" fillId="0" borderId="10" xfId="0" applyNumberFormat="1" applyFont="1" applyFill="1" applyBorder="1" applyAlignment="1">
      <alignment horizontal="right"/>
    </xf>
    <xf numFmtId="183" fontId="5" fillId="34" borderId="11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9" fillId="36" borderId="14" xfId="0" applyFont="1" applyFill="1" applyBorder="1" applyAlignment="1">
      <alignment wrapText="1"/>
    </xf>
    <xf numFmtId="0" fontId="9" fillId="36" borderId="15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vertical="justify"/>
    </xf>
    <xf numFmtId="183" fontId="6" fillId="34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83" fontId="23" fillId="34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right"/>
    </xf>
    <xf numFmtId="49" fontId="10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166" fontId="10" fillId="34" borderId="1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justify"/>
    </xf>
    <xf numFmtId="49" fontId="8" fillId="34" borderId="1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justify" wrapText="1"/>
    </xf>
    <xf numFmtId="49" fontId="9" fillId="34" borderId="10" xfId="0" applyNumberFormat="1" applyFont="1" applyFill="1" applyBorder="1" applyAlignment="1">
      <alignment horizontal="right"/>
    </xf>
    <xf numFmtId="171" fontId="9" fillId="34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9" fillId="34" borderId="10" xfId="0" applyNumberFormat="1" applyFont="1" applyFill="1" applyBorder="1" applyAlignment="1">
      <alignment horizontal="left" vertical="justify"/>
    </xf>
    <xf numFmtId="166" fontId="9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right"/>
    </xf>
    <xf numFmtId="49" fontId="10" fillId="34" borderId="10" xfId="0" applyNumberFormat="1" applyFont="1" applyFill="1" applyBorder="1" applyAlignment="1">
      <alignment horizontal="right"/>
    </xf>
    <xf numFmtId="49" fontId="10" fillId="34" borderId="13" xfId="0" applyNumberFormat="1" applyFont="1" applyFill="1" applyBorder="1" applyAlignment="1">
      <alignment horizontal="right"/>
    </xf>
    <xf numFmtId="2" fontId="25" fillId="34" borderId="10" xfId="0" applyNumberFormat="1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right"/>
    </xf>
    <xf numFmtId="49" fontId="25" fillId="33" borderId="13" xfId="0" applyNumberFormat="1" applyFont="1" applyFill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49" fontId="10" fillId="34" borderId="12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2" fontId="10" fillId="34" borderId="10" xfId="0" applyNumberFormat="1" applyFont="1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justify"/>
    </xf>
    <xf numFmtId="0" fontId="6" fillId="33" borderId="10" xfId="0" applyFont="1" applyFill="1" applyBorder="1" applyAlignment="1">
      <alignment horizontal="left" vertical="justify"/>
    </xf>
    <xf numFmtId="0" fontId="9" fillId="2" borderId="10" xfId="0" applyFont="1" applyFill="1" applyBorder="1" applyAlignment="1">
      <alignment vertical="center" wrapText="1"/>
    </xf>
    <xf numFmtId="49" fontId="0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83" fontId="5" fillId="2" borderId="10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wrapText="1"/>
    </xf>
    <xf numFmtId="49" fontId="0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justify"/>
    </xf>
    <xf numFmtId="166" fontId="17" fillId="2" borderId="11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 wrapText="1"/>
    </xf>
    <xf numFmtId="0" fontId="9" fillId="2" borderId="10" xfId="0" applyFont="1" applyFill="1" applyBorder="1" applyAlignment="1">
      <alignment/>
    </xf>
    <xf numFmtId="49" fontId="0" fillId="2" borderId="1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right"/>
    </xf>
    <xf numFmtId="49" fontId="0" fillId="2" borderId="13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 vertical="justify"/>
    </xf>
    <xf numFmtId="49" fontId="1" fillId="33" borderId="11" xfId="0" applyNumberFormat="1" applyFont="1" applyFill="1" applyBorder="1" applyAlignment="1">
      <alignment horizontal="right"/>
    </xf>
    <xf numFmtId="49" fontId="25" fillId="33" borderId="13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166" fontId="0" fillId="2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horizontal="right"/>
    </xf>
    <xf numFmtId="166" fontId="14" fillId="2" borderId="10" xfId="0" applyNumberFormat="1" applyFont="1" applyFill="1" applyBorder="1" applyAlignment="1">
      <alignment horizontal="right"/>
    </xf>
    <xf numFmtId="2" fontId="12" fillId="2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6" fontId="9" fillId="2" borderId="10" xfId="0" applyNumberFormat="1" applyFont="1" applyFill="1" applyBorder="1" applyAlignment="1">
      <alignment horizontal="right"/>
    </xf>
    <xf numFmtId="49" fontId="10" fillId="2" borderId="10" xfId="0" applyNumberFormat="1" applyFont="1" applyFill="1" applyBorder="1" applyAlignment="1">
      <alignment horizontal="right"/>
    </xf>
    <xf numFmtId="49" fontId="10" fillId="2" borderId="13" xfId="0" applyNumberFormat="1" applyFont="1" applyFill="1" applyBorder="1" applyAlignment="1">
      <alignment horizontal="right"/>
    </xf>
    <xf numFmtId="2" fontId="24" fillId="2" borderId="10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justify" wrapText="1"/>
    </xf>
    <xf numFmtId="2" fontId="10" fillId="2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49" fontId="10" fillId="2" borderId="10" xfId="0" applyNumberFormat="1" applyFont="1" applyFill="1" applyBorder="1" applyAlignment="1">
      <alignment horizontal="right"/>
    </xf>
    <xf numFmtId="49" fontId="10" fillId="2" borderId="12" xfId="0" applyNumberFormat="1" applyFont="1" applyFill="1" applyBorder="1" applyAlignment="1">
      <alignment horizontal="right"/>
    </xf>
    <xf numFmtId="2" fontId="25" fillId="2" borderId="10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9" fontId="0" fillId="2" borderId="10" xfId="0" applyNumberFormat="1" applyFill="1" applyBorder="1" applyAlignment="1">
      <alignment horizontal="right"/>
    </xf>
    <xf numFmtId="49" fontId="0" fillId="2" borderId="13" xfId="0" applyNumberForma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/>
    </xf>
    <xf numFmtId="183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49" fontId="5" fillId="34" borderId="0" xfId="0" applyNumberFormat="1" applyFont="1" applyFill="1" applyAlignment="1">
      <alignment horizontal="right"/>
    </xf>
    <xf numFmtId="49" fontId="5" fillId="34" borderId="0" xfId="0" applyNumberFormat="1" applyFont="1" applyFill="1" applyAlignment="1">
      <alignment/>
    </xf>
    <xf numFmtId="0" fontId="11" fillId="36" borderId="16" xfId="0" applyFont="1" applyFill="1" applyBorder="1" applyAlignment="1">
      <alignment horizontal="right"/>
    </xf>
    <xf numFmtId="0" fontId="9" fillId="36" borderId="14" xfId="0" applyFont="1" applyFill="1" applyBorder="1" applyAlignment="1">
      <alignment vertical="top" wrapText="1"/>
    </xf>
    <xf numFmtId="49" fontId="11" fillId="36" borderId="16" xfId="0" applyNumberFormat="1" applyFont="1" applyFill="1" applyBorder="1" applyAlignment="1">
      <alignment horizontal="right"/>
    </xf>
    <xf numFmtId="0" fontId="63" fillId="36" borderId="16" xfId="0" applyFont="1" applyFill="1" applyBorder="1" applyAlignment="1">
      <alignment horizontal="right"/>
    </xf>
    <xf numFmtId="49" fontId="63" fillId="36" borderId="16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horizontal="right"/>
    </xf>
    <xf numFmtId="49" fontId="11" fillId="34" borderId="13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justify"/>
    </xf>
    <xf numFmtId="49" fontId="28" fillId="0" borderId="10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49" fontId="5" fillId="34" borderId="0" xfId="0" applyNumberFormat="1" applyFont="1" applyFill="1" applyAlignment="1">
      <alignment horizontal="right"/>
    </xf>
    <xf numFmtId="49" fontId="1" fillId="0" borderId="17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0" fontId="5" fillId="34" borderId="0" xfId="0" applyFont="1" applyFill="1" applyAlignment="1">
      <alignment horizontal="center" vertical="justify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49" fontId="1" fillId="0" borderId="18" xfId="0" applyNumberFormat="1" applyFont="1" applyBorder="1" applyAlignment="1">
      <alignment horizontal="center" vertical="justify"/>
    </xf>
    <xf numFmtId="0" fontId="5" fillId="34" borderId="0" xfId="0" applyFont="1" applyFill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tabSelected="1" view="pageBreakPreview" zoomScaleNormal="85" zoomScaleSheetLayoutView="100" zoomScalePageLayoutView="0" workbookViewId="0" topLeftCell="A299">
      <selection activeCell="H140" sqref="H140"/>
    </sheetView>
  </sheetViews>
  <sheetFormatPr defaultColWidth="9.00390625" defaultRowHeight="12.75"/>
  <cols>
    <col min="1" max="1" width="44.375" style="0" customWidth="1"/>
    <col min="2" max="2" width="4.875" style="1" customWidth="1"/>
    <col min="3" max="3" width="5.00390625" style="1" customWidth="1"/>
    <col min="4" max="4" width="10.125" style="1" customWidth="1"/>
    <col min="5" max="5" width="5.625" style="1" customWidth="1"/>
    <col min="6" max="7" width="12.875" style="1" hidden="1" customWidth="1"/>
    <col min="8" max="8" width="18.125" style="1" customWidth="1"/>
    <col min="9" max="9" width="9.125" style="0" hidden="1" customWidth="1"/>
    <col min="10" max="10" width="4.00390625" style="0" hidden="1" customWidth="1"/>
    <col min="11" max="11" width="10.125" style="0" bestFit="1" customWidth="1"/>
  </cols>
  <sheetData>
    <row r="1" spans="1:8" ht="21" customHeight="1">
      <c r="A1" s="88"/>
      <c r="B1" s="218" t="s">
        <v>237</v>
      </c>
      <c r="C1" s="218"/>
      <c r="D1" s="218"/>
      <c r="E1" s="218"/>
      <c r="F1" s="218"/>
      <c r="G1" s="218"/>
      <c r="H1" s="218"/>
    </row>
    <row r="2" spans="1:8" ht="17.25" customHeight="1">
      <c r="A2" s="218" t="s">
        <v>238</v>
      </c>
      <c r="B2" s="219"/>
      <c r="C2" s="219"/>
      <c r="D2" s="219"/>
      <c r="E2" s="219"/>
      <c r="F2" s="219"/>
      <c r="G2" s="219"/>
      <c r="H2" s="219"/>
    </row>
    <row r="3" spans="1:8" ht="12.75" customHeight="1">
      <c r="A3" s="220" t="s">
        <v>211</v>
      </c>
      <c r="B3" s="219"/>
      <c r="C3" s="219"/>
      <c r="D3" s="219"/>
      <c r="E3" s="219"/>
      <c r="F3" s="219"/>
      <c r="G3" s="219"/>
      <c r="H3" s="219"/>
    </row>
    <row r="4" spans="1:11" ht="12.75" customHeight="1">
      <c r="A4" s="203"/>
      <c r="B4" s="230" t="s">
        <v>239</v>
      </c>
      <c r="C4" s="230"/>
      <c r="D4" s="230"/>
      <c r="E4" s="230"/>
      <c r="F4" s="230"/>
      <c r="G4" s="230"/>
      <c r="H4" s="230"/>
      <c r="I4" s="230"/>
      <c r="J4" s="230"/>
      <c r="K4" s="230"/>
    </row>
    <row r="5" spans="1:8" ht="12.75" customHeight="1">
      <c r="A5" s="203"/>
      <c r="B5" s="204" t="s">
        <v>240</v>
      </c>
      <c r="C5" s="202"/>
      <c r="D5" s="202"/>
      <c r="E5" s="202"/>
      <c r="F5" s="202"/>
      <c r="G5" s="202"/>
      <c r="H5" s="202"/>
    </row>
    <row r="6" spans="1:8" ht="12.75" customHeight="1">
      <c r="A6" s="203"/>
      <c r="B6" s="202"/>
      <c r="C6" s="202"/>
      <c r="D6" s="202"/>
      <c r="E6" s="202"/>
      <c r="F6" s="202"/>
      <c r="G6" s="202"/>
      <c r="H6" s="202"/>
    </row>
    <row r="7" spans="1:8" ht="7.5" customHeight="1">
      <c r="A7" s="203"/>
      <c r="B7" s="202"/>
      <c r="C7" s="202"/>
      <c r="D7" s="202"/>
      <c r="E7" s="202"/>
      <c r="F7" s="202"/>
      <c r="G7" s="202"/>
      <c r="H7" s="202"/>
    </row>
    <row r="8" spans="1:8" ht="12.75" customHeight="1" hidden="1">
      <c r="A8" s="88"/>
      <c r="B8" s="223"/>
      <c r="C8" s="223"/>
      <c r="D8" s="223"/>
      <c r="E8" s="223"/>
      <c r="F8" s="223"/>
      <c r="G8" s="223"/>
      <c r="H8" s="223"/>
    </row>
    <row r="9" spans="1:8" ht="11.25" customHeight="1" hidden="1">
      <c r="A9" s="88"/>
      <c r="B9" s="223"/>
      <c r="C9" s="223"/>
      <c r="D9" s="223"/>
      <c r="E9" s="223"/>
      <c r="F9" s="223"/>
      <c r="G9" s="223"/>
      <c r="H9" s="223"/>
    </row>
    <row r="10" spans="1:8" ht="12.75" hidden="1">
      <c r="A10" s="88"/>
      <c r="B10" s="223"/>
      <c r="C10" s="223"/>
      <c r="D10" s="223"/>
      <c r="E10" s="223"/>
      <c r="F10" s="223"/>
      <c r="G10" s="223"/>
      <c r="H10" s="223"/>
    </row>
    <row r="11" spans="1:8" ht="14.25" customHeight="1" hidden="1">
      <c r="A11" s="88"/>
      <c r="B11" s="223"/>
      <c r="C11" s="223"/>
      <c r="D11" s="223"/>
      <c r="E11" s="223"/>
      <c r="F11" s="223"/>
      <c r="G11" s="223"/>
      <c r="H11" s="223"/>
    </row>
    <row r="12" spans="1:8" ht="12.75" hidden="1">
      <c r="A12" s="88"/>
      <c r="B12" s="89"/>
      <c r="C12" s="89"/>
      <c r="D12" s="89"/>
      <c r="E12" s="89"/>
      <c r="F12" s="89"/>
      <c r="G12" s="89"/>
      <c r="H12" s="89"/>
    </row>
    <row r="13" spans="1:10" ht="12.75" customHeight="1">
      <c r="A13" s="227" t="s">
        <v>241</v>
      </c>
      <c r="B13" s="227"/>
      <c r="C13" s="227"/>
      <c r="D13" s="227"/>
      <c r="E13" s="227"/>
      <c r="F13" s="227"/>
      <c r="G13" s="227"/>
      <c r="H13" s="227"/>
      <c r="I13" s="227"/>
      <c r="J13" s="227"/>
    </row>
    <row r="14" spans="1:10" ht="12.7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</row>
    <row r="15" spans="1:10" ht="24.7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</row>
    <row r="16" spans="1:8" ht="37.5" customHeight="1">
      <c r="A16" s="224" t="s">
        <v>124</v>
      </c>
      <c r="B16" s="215" t="s">
        <v>0</v>
      </c>
      <c r="C16" s="215" t="s">
        <v>1</v>
      </c>
      <c r="D16" s="215" t="s">
        <v>2</v>
      </c>
      <c r="E16" s="215" t="s">
        <v>3</v>
      </c>
      <c r="F16" s="221" t="s">
        <v>63</v>
      </c>
      <c r="G16" s="221" t="s">
        <v>64</v>
      </c>
      <c r="H16" s="215" t="s">
        <v>242</v>
      </c>
    </row>
    <row r="17" spans="1:8" ht="39.75" customHeight="1">
      <c r="A17" s="225"/>
      <c r="B17" s="216"/>
      <c r="C17" s="216"/>
      <c r="D17" s="216"/>
      <c r="E17" s="216"/>
      <c r="F17" s="229"/>
      <c r="G17" s="222"/>
      <c r="H17" s="217"/>
    </row>
    <row r="18" spans="1:8" ht="4.5" customHeight="1" hidden="1">
      <c r="A18" s="226"/>
      <c r="B18" s="217"/>
      <c r="C18" s="217"/>
      <c r="D18" s="217"/>
      <c r="E18" s="217"/>
      <c r="F18" s="8"/>
      <c r="G18" s="8"/>
      <c r="H18" s="84"/>
    </row>
    <row r="19" spans="1:8" ht="25.5" customHeight="1">
      <c r="A19" s="147" t="s">
        <v>14</v>
      </c>
      <c r="B19" s="112" t="s">
        <v>5</v>
      </c>
      <c r="C19" s="112" t="s">
        <v>13</v>
      </c>
      <c r="D19" s="112" t="s">
        <v>23</v>
      </c>
      <c r="E19" s="112" t="s">
        <v>4</v>
      </c>
      <c r="F19" s="9" t="e">
        <f>F20+F27+#REF!+F43</f>
        <v>#REF!</v>
      </c>
      <c r="G19" s="9" t="e">
        <f>G20+G27+#REF!+G43</f>
        <v>#REF!</v>
      </c>
      <c r="H19" s="107">
        <f>H20+H27+H38+H43</f>
        <v>19238.100000000002</v>
      </c>
    </row>
    <row r="20" spans="1:8" ht="63" customHeight="1">
      <c r="A20" s="148" t="s">
        <v>43</v>
      </c>
      <c r="B20" s="149" t="s">
        <v>5</v>
      </c>
      <c r="C20" s="149" t="s">
        <v>21</v>
      </c>
      <c r="D20" s="149" t="s">
        <v>23</v>
      </c>
      <c r="E20" s="149" t="s">
        <v>4</v>
      </c>
      <c r="F20" s="150">
        <f>F21</f>
        <v>0</v>
      </c>
      <c r="G20" s="150">
        <f>G21</f>
        <v>607</v>
      </c>
      <c r="H20" s="151">
        <f>H21</f>
        <v>762.5000000000001</v>
      </c>
    </row>
    <row r="21" spans="1:8" ht="60" customHeight="1">
      <c r="A21" s="86" t="s">
        <v>44</v>
      </c>
      <c r="B21" s="23" t="s">
        <v>5</v>
      </c>
      <c r="C21" s="23" t="s">
        <v>21</v>
      </c>
      <c r="D21" s="23" t="s">
        <v>111</v>
      </c>
      <c r="E21" s="23" t="s">
        <v>4</v>
      </c>
      <c r="F21" s="10"/>
      <c r="G21" s="10">
        <f>G22</f>
        <v>607</v>
      </c>
      <c r="H21" s="97">
        <f>H22</f>
        <v>762.5000000000001</v>
      </c>
    </row>
    <row r="22" spans="1:8" ht="18.75" customHeight="1">
      <c r="A22" s="73" t="s">
        <v>15</v>
      </c>
      <c r="B22" s="23" t="s">
        <v>5</v>
      </c>
      <c r="C22" s="23" t="s">
        <v>21</v>
      </c>
      <c r="D22" s="23" t="s">
        <v>48</v>
      </c>
      <c r="E22" s="23" t="s">
        <v>4</v>
      </c>
      <c r="F22" s="10"/>
      <c r="G22" s="10">
        <f>G24</f>
        <v>607</v>
      </c>
      <c r="H22" s="97">
        <f>SUM(H23:H26)</f>
        <v>762.5000000000001</v>
      </c>
    </row>
    <row r="23" spans="1:8" ht="42.75" customHeight="1">
      <c r="A23" s="74" t="s">
        <v>133</v>
      </c>
      <c r="B23" s="23" t="s">
        <v>5</v>
      </c>
      <c r="C23" s="23" t="s">
        <v>21</v>
      </c>
      <c r="D23" s="23" t="s">
        <v>48</v>
      </c>
      <c r="E23" s="23" t="s">
        <v>70</v>
      </c>
      <c r="F23" s="10"/>
      <c r="G23" s="10"/>
      <c r="H23" s="97">
        <v>633</v>
      </c>
    </row>
    <row r="24" spans="1:8" ht="44.25" customHeight="1">
      <c r="A24" s="58" t="s">
        <v>163</v>
      </c>
      <c r="B24" s="23" t="s">
        <v>5</v>
      </c>
      <c r="C24" s="23" t="s">
        <v>21</v>
      </c>
      <c r="D24" s="23" t="s">
        <v>48</v>
      </c>
      <c r="E24" s="23" t="s">
        <v>72</v>
      </c>
      <c r="F24" s="11"/>
      <c r="G24" s="11">
        <v>607</v>
      </c>
      <c r="H24" s="97">
        <v>85.2</v>
      </c>
    </row>
    <row r="25" spans="1:8" ht="43.5" customHeight="1">
      <c r="A25" s="58" t="s">
        <v>212</v>
      </c>
      <c r="B25" s="23" t="s">
        <v>5</v>
      </c>
      <c r="C25" s="23" t="s">
        <v>21</v>
      </c>
      <c r="D25" s="23" t="s">
        <v>48</v>
      </c>
      <c r="E25" s="23" t="s">
        <v>105</v>
      </c>
      <c r="F25" s="11"/>
      <c r="G25" s="11"/>
      <c r="H25" s="97">
        <v>43.6</v>
      </c>
    </row>
    <row r="26" spans="1:8" ht="33" customHeight="1">
      <c r="A26" s="58" t="s">
        <v>77</v>
      </c>
      <c r="B26" s="23" t="s">
        <v>5</v>
      </c>
      <c r="C26" s="23" t="s">
        <v>21</v>
      </c>
      <c r="D26" s="23" t="s">
        <v>48</v>
      </c>
      <c r="E26" s="23" t="s">
        <v>76</v>
      </c>
      <c r="F26" s="11"/>
      <c r="G26" s="11"/>
      <c r="H26" s="97">
        <v>0.7</v>
      </c>
    </row>
    <row r="27" spans="1:8" ht="75" customHeight="1">
      <c r="A27" s="197" t="s">
        <v>45</v>
      </c>
      <c r="B27" s="198" t="s">
        <v>5</v>
      </c>
      <c r="C27" s="198" t="s">
        <v>12</v>
      </c>
      <c r="D27" s="198" t="s">
        <v>23</v>
      </c>
      <c r="E27" s="198" t="s">
        <v>4</v>
      </c>
      <c r="F27" s="154" t="e">
        <f>F28+F34+#REF!+#REF!+#REF!</f>
        <v>#REF!</v>
      </c>
      <c r="G27" s="154" t="e">
        <f>G28+G34+#REF!+#REF!+#REF!</f>
        <v>#REF!</v>
      </c>
      <c r="H27" s="199">
        <f>H28</f>
        <v>10079.800000000001</v>
      </c>
    </row>
    <row r="28" spans="1:8" ht="60.75" customHeight="1">
      <c r="A28" s="73" t="s">
        <v>44</v>
      </c>
      <c r="B28" s="23" t="s">
        <v>5</v>
      </c>
      <c r="C28" s="23" t="s">
        <v>12</v>
      </c>
      <c r="D28" s="23" t="s">
        <v>47</v>
      </c>
      <c r="E28" s="23" t="s">
        <v>4</v>
      </c>
      <c r="F28" s="12"/>
      <c r="G28" s="12" t="e">
        <f>G29</f>
        <v>#REF!</v>
      </c>
      <c r="H28" s="97">
        <f>H29+H34</f>
        <v>10079.800000000001</v>
      </c>
    </row>
    <row r="29" spans="1:8" ht="18" customHeight="1">
      <c r="A29" s="73" t="s">
        <v>15</v>
      </c>
      <c r="B29" s="23" t="s">
        <v>5</v>
      </c>
      <c r="C29" s="23" t="s">
        <v>12</v>
      </c>
      <c r="D29" s="23" t="s">
        <v>48</v>
      </c>
      <c r="E29" s="23" t="s">
        <v>4</v>
      </c>
      <c r="F29" s="12"/>
      <c r="G29" s="12" t="e">
        <f>#REF!</f>
        <v>#REF!</v>
      </c>
      <c r="H29" s="97">
        <f>H30+H31+H32+H33</f>
        <v>9278.300000000001</v>
      </c>
    </row>
    <row r="30" spans="1:8" ht="43.5" customHeight="1">
      <c r="A30" s="74" t="s">
        <v>133</v>
      </c>
      <c r="B30" s="23" t="s">
        <v>5</v>
      </c>
      <c r="C30" s="23" t="s">
        <v>12</v>
      </c>
      <c r="D30" s="23" t="s">
        <v>48</v>
      </c>
      <c r="E30" s="23" t="s">
        <v>70</v>
      </c>
      <c r="F30" s="12"/>
      <c r="G30" s="12"/>
      <c r="H30" s="97">
        <v>6775.1</v>
      </c>
    </row>
    <row r="31" spans="1:8" ht="44.25" customHeight="1">
      <c r="A31" s="58" t="s">
        <v>176</v>
      </c>
      <c r="B31" s="23" t="s">
        <v>5</v>
      </c>
      <c r="C31" s="23" t="s">
        <v>12</v>
      </c>
      <c r="D31" s="23" t="s">
        <v>48</v>
      </c>
      <c r="E31" s="23" t="s">
        <v>71</v>
      </c>
      <c r="F31" s="12"/>
      <c r="G31" s="12"/>
      <c r="H31" s="97">
        <v>3.1</v>
      </c>
    </row>
    <row r="32" spans="1:8" ht="44.25" customHeight="1">
      <c r="A32" s="58" t="s">
        <v>134</v>
      </c>
      <c r="B32" s="23" t="s">
        <v>5</v>
      </c>
      <c r="C32" s="23" t="s">
        <v>12</v>
      </c>
      <c r="D32" s="23" t="s">
        <v>48</v>
      </c>
      <c r="E32" s="23" t="s">
        <v>72</v>
      </c>
      <c r="F32" s="12"/>
      <c r="G32" s="12"/>
      <c r="H32" s="97">
        <v>2461</v>
      </c>
    </row>
    <row r="33" spans="1:14" ht="31.5" customHeight="1">
      <c r="A33" s="74" t="s">
        <v>77</v>
      </c>
      <c r="B33" s="23" t="s">
        <v>5</v>
      </c>
      <c r="C33" s="23" t="s">
        <v>12</v>
      </c>
      <c r="D33" s="23" t="s">
        <v>48</v>
      </c>
      <c r="E33" s="23" t="s">
        <v>76</v>
      </c>
      <c r="F33" s="13"/>
      <c r="G33" s="13"/>
      <c r="H33" s="97">
        <v>39.1</v>
      </c>
      <c r="I33" s="49"/>
      <c r="J33" s="49"/>
      <c r="K33" s="49"/>
      <c r="L33" s="49"/>
      <c r="M33" s="49"/>
      <c r="N33" s="49"/>
    </row>
    <row r="34" spans="1:8" ht="44.25" customHeight="1">
      <c r="A34" s="73" t="s">
        <v>46</v>
      </c>
      <c r="B34" s="23" t="s">
        <v>5</v>
      </c>
      <c r="C34" s="23" t="s">
        <v>12</v>
      </c>
      <c r="D34" s="23" t="s">
        <v>112</v>
      </c>
      <c r="E34" s="23" t="s">
        <v>4</v>
      </c>
      <c r="F34" s="12"/>
      <c r="G34" s="12" t="e">
        <f>#REF!</f>
        <v>#REF!</v>
      </c>
      <c r="H34" s="97">
        <f>H35+H36+H37</f>
        <v>801.5</v>
      </c>
    </row>
    <row r="35" spans="1:8" ht="40.5" customHeight="1">
      <c r="A35" s="74" t="s">
        <v>133</v>
      </c>
      <c r="B35" s="23" t="s">
        <v>5</v>
      </c>
      <c r="C35" s="23" t="s">
        <v>12</v>
      </c>
      <c r="D35" s="23" t="s">
        <v>112</v>
      </c>
      <c r="E35" s="23" t="s">
        <v>70</v>
      </c>
      <c r="F35" s="12"/>
      <c r="G35" s="12"/>
      <c r="H35" s="97">
        <v>800</v>
      </c>
    </row>
    <row r="36" spans="1:8" ht="52.5" customHeight="1">
      <c r="A36" s="58" t="s">
        <v>176</v>
      </c>
      <c r="B36" s="23" t="s">
        <v>5</v>
      </c>
      <c r="C36" s="23" t="s">
        <v>12</v>
      </c>
      <c r="D36" s="23" t="s">
        <v>112</v>
      </c>
      <c r="E36" s="23" t="s">
        <v>71</v>
      </c>
      <c r="F36" s="12"/>
      <c r="G36" s="12"/>
      <c r="H36" s="97">
        <v>0.5</v>
      </c>
    </row>
    <row r="37" spans="1:8" ht="54" customHeight="1">
      <c r="A37" s="58" t="s">
        <v>134</v>
      </c>
      <c r="B37" s="23" t="s">
        <v>5</v>
      </c>
      <c r="C37" s="23" t="s">
        <v>12</v>
      </c>
      <c r="D37" s="23" t="s">
        <v>112</v>
      </c>
      <c r="E37" s="23" t="s">
        <v>72</v>
      </c>
      <c r="F37" s="12"/>
      <c r="G37" s="12"/>
      <c r="H37" s="97">
        <v>1</v>
      </c>
    </row>
    <row r="38" spans="1:8" ht="70.5" customHeight="1">
      <c r="A38" s="197" t="s">
        <v>44</v>
      </c>
      <c r="B38" s="200" t="s">
        <v>5</v>
      </c>
      <c r="C38" s="200" t="s">
        <v>6</v>
      </c>
      <c r="D38" s="200" t="s">
        <v>47</v>
      </c>
      <c r="E38" s="200" t="s">
        <v>4</v>
      </c>
      <c r="F38" s="154" t="e">
        <f>F39</f>
        <v>#REF!</v>
      </c>
      <c r="G38" s="154" t="e">
        <f>G39</f>
        <v>#REF!</v>
      </c>
      <c r="H38" s="199">
        <f>H39</f>
        <v>2349.1</v>
      </c>
    </row>
    <row r="39" spans="1:8" ht="22.5" customHeight="1">
      <c r="A39" s="74" t="s">
        <v>15</v>
      </c>
      <c r="B39" s="5" t="s">
        <v>5</v>
      </c>
      <c r="C39" s="5" t="s">
        <v>6</v>
      </c>
      <c r="D39" s="5" t="s">
        <v>48</v>
      </c>
      <c r="E39" s="5" t="s">
        <v>4</v>
      </c>
      <c r="F39" s="19" t="e">
        <f>#REF!</f>
        <v>#REF!</v>
      </c>
      <c r="G39" s="19" t="e">
        <f>#REF!</f>
        <v>#REF!</v>
      </c>
      <c r="H39" s="99">
        <f>H40+H41+H42</f>
        <v>2349.1</v>
      </c>
    </row>
    <row r="40" spans="1:8" ht="45" customHeight="1">
      <c r="A40" s="74" t="s">
        <v>133</v>
      </c>
      <c r="B40" s="5" t="s">
        <v>5</v>
      </c>
      <c r="C40" s="5" t="s">
        <v>6</v>
      </c>
      <c r="D40" s="5" t="s">
        <v>48</v>
      </c>
      <c r="E40" s="5" t="s">
        <v>70</v>
      </c>
      <c r="F40" s="19"/>
      <c r="G40" s="19"/>
      <c r="H40" s="99">
        <v>2029.5</v>
      </c>
    </row>
    <row r="41" spans="1:8" ht="45.75" customHeight="1">
      <c r="A41" s="58" t="s">
        <v>134</v>
      </c>
      <c r="B41" s="72" t="s">
        <v>5</v>
      </c>
      <c r="C41" s="72" t="s">
        <v>6</v>
      </c>
      <c r="D41" s="72" t="s">
        <v>48</v>
      </c>
      <c r="E41" s="72" t="s">
        <v>72</v>
      </c>
      <c r="F41" s="70"/>
      <c r="G41" s="70"/>
      <c r="H41" s="98">
        <v>316.6</v>
      </c>
    </row>
    <row r="42" spans="1:8" ht="35.25" customHeight="1">
      <c r="A42" s="74" t="s">
        <v>74</v>
      </c>
      <c r="B42" s="72" t="s">
        <v>5</v>
      </c>
      <c r="C42" s="72" t="s">
        <v>6</v>
      </c>
      <c r="D42" s="72" t="s">
        <v>48</v>
      </c>
      <c r="E42" s="126" t="s">
        <v>73</v>
      </c>
      <c r="F42" s="212"/>
      <c r="G42" s="212"/>
      <c r="H42" s="98">
        <v>3</v>
      </c>
    </row>
    <row r="43" spans="1:8" ht="25.5" customHeight="1">
      <c r="A43" s="197" t="s">
        <v>16</v>
      </c>
      <c r="B43" s="200" t="s">
        <v>5</v>
      </c>
      <c r="C43" s="200" t="s">
        <v>67</v>
      </c>
      <c r="D43" s="200" t="s">
        <v>23</v>
      </c>
      <c r="E43" s="200" t="s">
        <v>4</v>
      </c>
      <c r="F43" s="157" t="e">
        <f>#REF!+#REF!+#REF!</f>
        <v>#REF!</v>
      </c>
      <c r="G43" s="157" t="e">
        <f>#REF!+#REF!+#REF!</f>
        <v>#REF!</v>
      </c>
      <c r="H43" s="201">
        <f>H44+H52+H65+H74+H47+H58+H62+H49</f>
        <v>6046.700000000001</v>
      </c>
    </row>
    <row r="44" spans="1:8" ht="20.25" customHeight="1">
      <c r="A44" s="2" t="s">
        <v>15</v>
      </c>
      <c r="B44" s="67" t="s">
        <v>5</v>
      </c>
      <c r="C44" s="67" t="s">
        <v>67</v>
      </c>
      <c r="D44" s="67" t="s">
        <v>48</v>
      </c>
      <c r="E44" s="67" t="s">
        <v>4</v>
      </c>
      <c r="F44" s="29" t="e">
        <f>#REF!</f>
        <v>#REF!</v>
      </c>
      <c r="G44" s="29" t="e">
        <f>#REF!</f>
        <v>#REF!</v>
      </c>
      <c r="H44" s="100">
        <f>H45+H46</f>
        <v>203.70000000000002</v>
      </c>
    </row>
    <row r="45" spans="1:8" ht="47.25" customHeight="1">
      <c r="A45" s="74" t="s">
        <v>133</v>
      </c>
      <c r="B45" s="67" t="s">
        <v>5</v>
      </c>
      <c r="C45" s="67" t="s">
        <v>67</v>
      </c>
      <c r="D45" s="67" t="s">
        <v>48</v>
      </c>
      <c r="E45" s="67" t="s">
        <v>70</v>
      </c>
      <c r="F45" s="29"/>
      <c r="G45" s="29"/>
      <c r="H45" s="100">
        <v>170.3</v>
      </c>
    </row>
    <row r="46" spans="1:8" ht="42.75" customHeight="1">
      <c r="A46" s="58" t="s">
        <v>134</v>
      </c>
      <c r="B46" s="67" t="s">
        <v>5</v>
      </c>
      <c r="C46" s="67" t="s">
        <v>67</v>
      </c>
      <c r="D46" s="67" t="s">
        <v>48</v>
      </c>
      <c r="E46" s="67" t="s">
        <v>72</v>
      </c>
      <c r="F46" s="29"/>
      <c r="G46" s="29"/>
      <c r="H46" s="100">
        <v>33.4</v>
      </c>
    </row>
    <row r="47" spans="1:8" ht="42.75" customHeight="1">
      <c r="A47" s="58" t="s">
        <v>214</v>
      </c>
      <c r="B47" s="67" t="s">
        <v>5</v>
      </c>
      <c r="C47" s="67" t="s">
        <v>67</v>
      </c>
      <c r="D47" s="67" t="s">
        <v>213</v>
      </c>
      <c r="E47" s="67" t="s">
        <v>4</v>
      </c>
      <c r="F47" s="195"/>
      <c r="G47" s="29"/>
      <c r="H47" s="100">
        <v>72.6</v>
      </c>
    </row>
    <row r="48" spans="1:8" ht="42.75" customHeight="1">
      <c r="A48" s="58" t="s">
        <v>134</v>
      </c>
      <c r="B48" s="67" t="s">
        <v>5</v>
      </c>
      <c r="C48" s="67" t="s">
        <v>67</v>
      </c>
      <c r="D48" s="67" t="s">
        <v>215</v>
      </c>
      <c r="E48" s="67" t="s">
        <v>72</v>
      </c>
      <c r="F48" s="195"/>
      <c r="G48" s="29"/>
      <c r="H48" s="100">
        <v>72.6</v>
      </c>
    </row>
    <row r="49" spans="1:8" ht="45.75" customHeight="1" thickBot="1">
      <c r="A49" s="104" t="s">
        <v>243</v>
      </c>
      <c r="B49" s="67" t="s">
        <v>5</v>
      </c>
      <c r="C49" s="67" t="s">
        <v>67</v>
      </c>
      <c r="D49" s="205" t="s">
        <v>244</v>
      </c>
      <c r="E49" s="207" t="s">
        <v>4</v>
      </c>
      <c r="F49" s="195"/>
      <c r="G49" s="29"/>
      <c r="H49" s="100">
        <f>H50</f>
        <v>90</v>
      </c>
    </row>
    <row r="50" spans="1:8" ht="42.75" customHeight="1" thickBot="1">
      <c r="A50" s="206" t="s">
        <v>245</v>
      </c>
      <c r="B50" s="67" t="s">
        <v>5</v>
      </c>
      <c r="C50" s="67" t="s">
        <v>67</v>
      </c>
      <c r="D50" s="208" t="s">
        <v>246</v>
      </c>
      <c r="E50" s="209" t="s">
        <v>4</v>
      </c>
      <c r="F50" s="195"/>
      <c r="G50" s="29"/>
      <c r="H50" s="100">
        <f>H51</f>
        <v>90</v>
      </c>
    </row>
    <row r="51" spans="1:8" ht="49.5" customHeight="1" thickBot="1">
      <c r="A51" s="206" t="s">
        <v>134</v>
      </c>
      <c r="B51" s="67" t="s">
        <v>5</v>
      </c>
      <c r="C51" s="67" t="s">
        <v>67</v>
      </c>
      <c r="D51" s="208" t="s">
        <v>246</v>
      </c>
      <c r="E51" s="208">
        <v>244</v>
      </c>
      <c r="F51" s="195"/>
      <c r="G51" s="29"/>
      <c r="H51" s="100">
        <v>90</v>
      </c>
    </row>
    <row r="52" spans="1:8" ht="28.5" customHeight="1">
      <c r="A52" s="7" t="s">
        <v>62</v>
      </c>
      <c r="B52" s="14" t="s">
        <v>5</v>
      </c>
      <c r="C52" s="14" t="s">
        <v>67</v>
      </c>
      <c r="D52" s="14" t="s">
        <v>69</v>
      </c>
      <c r="E52" s="14" t="s">
        <v>4</v>
      </c>
      <c r="F52" s="4"/>
      <c r="G52" s="15"/>
      <c r="H52" s="97">
        <f>H53</f>
        <v>2600.6</v>
      </c>
    </row>
    <row r="53" spans="1:8" ht="30.75" customHeight="1">
      <c r="A53" s="73" t="s">
        <v>17</v>
      </c>
      <c r="B53" s="14" t="s">
        <v>5</v>
      </c>
      <c r="C53" s="14" t="s">
        <v>67</v>
      </c>
      <c r="D53" s="14" t="s">
        <v>113</v>
      </c>
      <c r="E53" s="14" t="s">
        <v>4</v>
      </c>
      <c r="F53" s="16"/>
      <c r="G53" s="16">
        <v>2777</v>
      </c>
      <c r="H53" s="97">
        <f>H54+H56+H57+H55</f>
        <v>2600.6</v>
      </c>
    </row>
    <row r="54" spans="1:8" ht="45.75" customHeight="1">
      <c r="A54" s="74" t="s">
        <v>135</v>
      </c>
      <c r="B54" s="14" t="s">
        <v>5</v>
      </c>
      <c r="C54" s="14" t="s">
        <v>67</v>
      </c>
      <c r="D54" s="14" t="s">
        <v>113</v>
      </c>
      <c r="E54" s="14" t="s">
        <v>75</v>
      </c>
      <c r="F54" s="41"/>
      <c r="G54" s="41"/>
      <c r="H54" s="97">
        <v>1746.5</v>
      </c>
    </row>
    <row r="55" spans="1:8" ht="45.75" customHeight="1">
      <c r="A55" s="74" t="s">
        <v>176</v>
      </c>
      <c r="B55" s="103" t="s">
        <v>5</v>
      </c>
      <c r="C55" s="103" t="s">
        <v>67</v>
      </c>
      <c r="D55" s="103" t="s">
        <v>113</v>
      </c>
      <c r="E55" s="103" t="s">
        <v>216</v>
      </c>
      <c r="F55" s="41"/>
      <c r="G55" s="41"/>
      <c r="H55" s="97">
        <v>0.9</v>
      </c>
    </row>
    <row r="56" spans="1:8" ht="44.25" customHeight="1">
      <c r="A56" s="58" t="s">
        <v>134</v>
      </c>
      <c r="B56" s="14" t="s">
        <v>5</v>
      </c>
      <c r="C56" s="14" t="s">
        <v>67</v>
      </c>
      <c r="D56" s="14" t="s">
        <v>113</v>
      </c>
      <c r="E56" s="14" t="s">
        <v>72</v>
      </c>
      <c r="F56" s="41"/>
      <c r="G56" s="41"/>
      <c r="H56" s="97">
        <v>838.2</v>
      </c>
    </row>
    <row r="57" spans="1:8" ht="27.75" customHeight="1">
      <c r="A57" s="74" t="s">
        <v>77</v>
      </c>
      <c r="B57" s="14" t="s">
        <v>5</v>
      </c>
      <c r="C57" s="14" t="s">
        <v>67</v>
      </c>
      <c r="D57" s="14" t="s">
        <v>113</v>
      </c>
      <c r="E57" s="14" t="s">
        <v>76</v>
      </c>
      <c r="F57" s="41"/>
      <c r="G57" s="41"/>
      <c r="H57" s="97">
        <v>15</v>
      </c>
    </row>
    <row r="58" spans="1:8" ht="120.75" customHeight="1">
      <c r="A58" s="92" t="s">
        <v>146</v>
      </c>
      <c r="B58" s="103" t="s">
        <v>5</v>
      </c>
      <c r="C58" s="103" t="s">
        <v>67</v>
      </c>
      <c r="D58" s="103" t="s">
        <v>132</v>
      </c>
      <c r="E58" s="103" t="s">
        <v>4</v>
      </c>
      <c r="F58" s="41"/>
      <c r="G58" s="41"/>
      <c r="H58" s="97">
        <f>H59</f>
        <v>535.6</v>
      </c>
    </row>
    <row r="59" spans="1:8" ht="58.5" customHeight="1">
      <c r="A59" s="74" t="s">
        <v>147</v>
      </c>
      <c r="B59" s="103" t="s">
        <v>217</v>
      </c>
      <c r="C59" s="103" t="s">
        <v>67</v>
      </c>
      <c r="D59" s="103" t="s">
        <v>218</v>
      </c>
      <c r="E59" s="103" t="s">
        <v>4</v>
      </c>
      <c r="F59" s="41"/>
      <c r="G59" s="41"/>
      <c r="H59" s="97">
        <f>H60+H61</f>
        <v>535.6</v>
      </c>
    </row>
    <row r="60" spans="1:8" ht="47.25" customHeight="1">
      <c r="A60" s="74" t="s">
        <v>133</v>
      </c>
      <c r="B60" s="103" t="s">
        <v>5</v>
      </c>
      <c r="C60" s="103" t="s">
        <v>67</v>
      </c>
      <c r="D60" s="103" t="s">
        <v>218</v>
      </c>
      <c r="E60" s="103" t="s">
        <v>70</v>
      </c>
      <c r="F60" s="41"/>
      <c r="G60" s="41"/>
      <c r="H60" s="97">
        <v>449.5</v>
      </c>
    </row>
    <row r="61" spans="1:8" ht="42.75" customHeight="1">
      <c r="A61" s="58" t="s">
        <v>134</v>
      </c>
      <c r="B61" s="103" t="s">
        <v>5</v>
      </c>
      <c r="C61" s="103" t="s">
        <v>67</v>
      </c>
      <c r="D61" s="103" t="s">
        <v>218</v>
      </c>
      <c r="E61" s="103" t="s">
        <v>72</v>
      </c>
      <c r="F61" s="41"/>
      <c r="G61" s="41"/>
      <c r="H61" s="97">
        <v>86.1</v>
      </c>
    </row>
    <row r="62" spans="1:8" ht="62.25" customHeight="1">
      <c r="A62" s="74" t="s">
        <v>117</v>
      </c>
      <c r="B62" s="103" t="s">
        <v>5</v>
      </c>
      <c r="C62" s="103" t="s">
        <v>67</v>
      </c>
      <c r="D62" s="103" t="s">
        <v>118</v>
      </c>
      <c r="E62" s="103" t="s">
        <v>4</v>
      </c>
      <c r="F62" s="41"/>
      <c r="G62" s="41"/>
      <c r="H62" s="97">
        <f>H63</f>
        <v>1472.4</v>
      </c>
    </row>
    <row r="63" spans="1:8" ht="47.25" customHeight="1">
      <c r="A63" s="58" t="s">
        <v>79</v>
      </c>
      <c r="B63" s="103" t="s">
        <v>5</v>
      </c>
      <c r="C63" s="103" t="s">
        <v>67</v>
      </c>
      <c r="D63" s="103" t="s">
        <v>118</v>
      </c>
      <c r="E63" s="103" t="s">
        <v>4</v>
      </c>
      <c r="F63" s="41"/>
      <c r="G63" s="41"/>
      <c r="H63" s="97">
        <f>H64</f>
        <v>1472.4</v>
      </c>
    </row>
    <row r="64" spans="1:8" ht="42.75" customHeight="1">
      <c r="A64" s="74" t="s">
        <v>135</v>
      </c>
      <c r="B64" s="103" t="s">
        <v>5</v>
      </c>
      <c r="C64" s="103" t="s">
        <v>67</v>
      </c>
      <c r="D64" s="103" t="s">
        <v>162</v>
      </c>
      <c r="E64" s="103" t="s">
        <v>75</v>
      </c>
      <c r="F64" s="41"/>
      <c r="G64" s="41"/>
      <c r="H64" s="97">
        <v>1472.4</v>
      </c>
    </row>
    <row r="65" spans="1:8" ht="102" customHeight="1">
      <c r="A65" s="74" t="s">
        <v>80</v>
      </c>
      <c r="B65" s="14" t="s">
        <v>5</v>
      </c>
      <c r="C65" s="14" t="s">
        <v>67</v>
      </c>
      <c r="D65" s="14" t="s">
        <v>81</v>
      </c>
      <c r="E65" s="14" t="s">
        <v>4</v>
      </c>
      <c r="F65" s="45"/>
      <c r="G65" s="41"/>
      <c r="H65" s="97">
        <f>H66+H69+H72</f>
        <v>666.4000000000001</v>
      </c>
    </row>
    <row r="66" spans="1:8" ht="76.5" customHeight="1">
      <c r="A66" s="50" t="s">
        <v>148</v>
      </c>
      <c r="B66" s="23" t="s">
        <v>5</v>
      </c>
      <c r="C66" s="23" t="s">
        <v>67</v>
      </c>
      <c r="D66" s="51" t="s">
        <v>82</v>
      </c>
      <c r="E66" s="23" t="s">
        <v>4</v>
      </c>
      <c r="F66" s="45"/>
      <c r="G66" s="41"/>
      <c r="H66" s="97">
        <f>H67+H68</f>
        <v>428.20000000000005</v>
      </c>
    </row>
    <row r="67" spans="1:8" ht="42" customHeight="1">
      <c r="A67" s="74" t="s">
        <v>133</v>
      </c>
      <c r="B67" s="23" t="s">
        <v>5</v>
      </c>
      <c r="C67" s="23" t="s">
        <v>67</v>
      </c>
      <c r="D67" s="51" t="s">
        <v>82</v>
      </c>
      <c r="E67" s="23" t="s">
        <v>70</v>
      </c>
      <c r="F67" s="45"/>
      <c r="G67" s="41"/>
      <c r="H67" s="97">
        <v>351.8</v>
      </c>
    </row>
    <row r="68" spans="1:8" ht="44.25" customHeight="1">
      <c r="A68" s="58" t="s">
        <v>134</v>
      </c>
      <c r="B68" s="23" t="s">
        <v>5</v>
      </c>
      <c r="C68" s="23" t="s">
        <v>67</v>
      </c>
      <c r="D68" s="51" t="s">
        <v>82</v>
      </c>
      <c r="E68" s="23" t="s">
        <v>72</v>
      </c>
      <c r="F68" s="45"/>
      <c r="G68" s="41"/>
      <c r="H68" s="97">
        <v>76.4</v>
      </c>
    </row>
    <row r="69" spans="1:8" ht="132.75" customHeight="1">
      <c r="A69" s="7" t="s">
        <v>149</v>
      </c>
      <c r="B69" s="14" t="s">
        <v>5</v>
      </c>
      <c r="C69" s="14" t="s">
        <v>67</v>
      </c>
      <c r="D69" s="14" t="s">
        <v>114</v>
      </c>
      <c r="E69" s="14" t="s">
        <v>4</v>
      </c>
      <c r="F69" s="45"/>
      <c r="G69" s="41"/>
      <c r="H69" s="97">
        <f>H70+H71</f>
        <v>149.5</v>
      </c>
    </row>
    <row r="70" spans="1:8" ht="46.5" customHeight="1">
      <c r="A70" s="74" t="s">
        <v>133</v>
      </c>
      <c r="B70" s="14" t="s">
        <v>5</v>
      </c>
      <c r="C70" s="14" t="s">
        <v>67</v>
      </c>
      <c r="D70" s="14" t="s">
        <v>114</v>
      </c>
      <c r="E70" s="14" t="s">
        <v>70</v>
      </c>
      <c r="F70" s="45"/>
      <c r="G70" s="41"/>
      <c r="H70" s="97">
        <v>134.6</v>
      </c>
    </row>
    <row r="71" spans="1:8" ht="43.5" customHeight="1">
      <c r="A71" s="58" t="s">
        <v>134</v>
      </c>
      <c r="B71" s="14" t="s">
        <v>5</v>
      </c>
      <c r="C71" s="14" t="s">
        <v>67</v>
      </c>
      <c r="D71" s="14" t="s">
        <v>114</v>
      </c>
      <c r="E71" s="14" t="s">
        <v>72</v>
      </c>
      <c r="F71" s="45"/>
      <c r="G71" s="41"/>
      <c r="H71" s="97">
        <v>14.9</v>
      </c>
    </row>
    <row r="72" spans="1:8" ht="120" customHeight="1">
      <c r="A72" s="52" t="s">
        <v>177</v>
      </c>
      <c r="B72" s="14" t="s">
        <v>5</v>
      </c>
      <c r="C72" s="14" t="s">
        <v>67</v>
      </c>
      <c r="D72" s="53" t="s">
        <v>83</v>
      </c>
      <c r="E72" s="14" t="s">
        <v>4</v>
      </c>
      <c r="F72" s="45"/>
      <c r="G72" s="41"/>
      <c r="H72" s="97">
        <f>H73</f>
        <v>88.7</v>
      </c>
    </row>
    <row r="73" spans="1:8" ht="48" customHeight="1">
      <c r="A73" s="74" t="s">
        <v>133</v>
      </c>
      <c r="B73" s="14" t="s">
        <v>5</v>
      </c>
      <c r="C73" s="14" t="s">
        <v>67</v>
      </c>
      <c r="D73" s="53" t="s">
        <v>83</v>
      </c>
      <c r="E73" s="23" t="s">
        <v>70</v>
      </c>
      <c r="F73" s="45"/>
      <c r="G73" s="41"/>
      <c r="H73" s="97">
        <v>88.7</v>
      </c>
    </row>
    <row r="74" spans="1:8" ht="33" customHeight="1">
      <c r="A74" s="58" t="s">
        <v>178</v>
      </c>
      <c r="B74" s="51" t="s">
        <v>5</v>
      </c>
      <c r="C74" s="51" t="s">
        <v>67</v>
      </c>
      <c r="D74" s="51" t="s">
        <v>101</v>
      </c>
      <c r="E74" s="51" t="s">
        <v>4</v>
      </c>
      <c r="F74" s="70"/>
      <c r="G74" s="70"/>
      <c r="H74" s="97">
        <f>H75</f>
        <v>405.4</v>
      </c>
    </row>
    <row r="75" spans="1:8" ht="43.5" customHeight="1">
      <c r="A75" s="58" t="s">
        <v>134</v>
      </c>
      <c r="B75" s="23" t="s">
        <v>5</v>
      </c>
      <c r="C75" s="23" t="s">
        <v>67</v>
      </c>
      <c r="D75" s="51" t="s">
        <v>101</v>
      </c>
      <c r="E75" s="23" t="s">
        <v>72</v>
      </c>
      <c r="F75" s="21"/>
      <c r="G75" s="21"/>
      <c r="H75" s="97">
        <f>341.3+64.1</f>
        <v>405.4</v>
      </c>
    </row>
    <row r="76" spans="1:8" ht="28.5" customHeight="1">
      <c r="A76" s="159" t="s">
        <v>37</v>
      </c>
      <c r="B76" s="158" t="s">
        <v>12</v>
      </c>
      <c r="C76" s="158" t="s">
        <v>13</v>
      </c>
      <c r="D76" s="158" t="s">
        <v>23</v>
      </c>
      <c r="E76" s="158" t="s">
        <v>4</v>
      </c>
      <c r="F76" s="114">
        <f>F92</f>
        <v>0</v>
      </c>
      <c r="G76" s="114" t="e">
        <f>G92</f>
        <v>#REF!</v>
      </c>
      <c r="H76" s="107">
        <f>H80+H88+H92</f>
        <v>1847.9</v>
      </c>
    </row>
    <row r="77" spans="1:8" ht="18" customHeight="1" hidden="1">
      <c r="A77" s="73" t="s">
        <v>59</v>
      </c>
      <c r="B77" s="14" t="s">
        <v>12</v>
      </c>
      <c r="C77" s="14" t="s">
        <v>6</v>
      </c>
      <c r="D77" s="14" t="s">
        <v>41</v>
      </c>
      <c r="E77" s="14" t="s">
        <v>4</v>
      </c>
      <c r="F77" s="20"/>
      <c r="G77" s="20"/>
      <c r="H77" s="97">
        <f>H78</f>
        <v>0</v>
      </c>
    </row>
    <row r="78" spans="1:8" ht="54" customHeight="1" hidden="1">
      <c r="A78" s="73" t="s">
        <v>58</v>
      </c>
      <c r="B78" s="14" t="s">
        <v>12</v>
      </c>
      <c r="C78" s="14" t="s">
        <v>6</v>
      </c>
      <c r="D78" s="14" t="s">
        <v>65</v>
      </c>
      <c r="E78" s="14" t="s">
        <v>4</v>
      </c>
      <c r="F78" s="20"/>
      <c r="G78" s="20"/>
      <c r="H78" s="97">
        <f>H79</f>
        <v>0</v>
      </c>
    </row>
    <row r="79" spans="1:8" ht="52.5" customHeight="1" hidden="1">
      <c r="A79" s="58" t="s">
        <v>66</v>
      </c>
      <c r="B79" s="14" t="s">
        <v>12</v>
      </c>
      <c r="C79" s="14" t="s">
        <v>6</v>
      </c>
      <c r="D79" s="14" t="s">
        <v>65</v>
      </c>
      <c r="E79" s="14" t="s">
        <v>61</v>
      </c>
      <c r="F79" s="20"/>
      <c r="G79" s="20"/>
      <c r="H79" s="97"/>
    </row>
    <row r="80" spans="1:8" ht="23.25" customHeight="1">
      <c r="A80" s="160" t="s">
        <v>84</v>
      </c>
      <c r="B80" s="149" t="s">
        <v>12</v>
      </c>
      <c r="C80" s="149" t="s">
        <v>34</v>
      </c>
      <c r="D80" s="149" t="s">
        <v>23</v>
      </c>
      <c r="E80" s="149" t="s">
        <v>4</v>
      </c>
      <c r="F80" s="154"/>
      <c r="G80" s="154"/>
      <c r="H80" s="151">
        <f>H81+H86</f>
        <v>755.3000000000001</v>
      </c>
    </row>
    <row r="81" spans="1:8" ht="35.25" customHeight="1">
      <c r="A81" s="58" t="s">
        <v>144</v>
      </c>
      <c r="B81" s="14" t="s">
        <v>12</v>
      </c>
      <c r="C81" s="14" t="s">
        <v>34</v>
      </c>
      <c r="D81" s="14" t="s">
        <v>143</v>
      </c>
      <c r="E81" s="14" t="s">
        <v>4</v>
      </c>
      <c r="F81" s="21"/>
      <c r="G81" s="21"/>
      <c r="H81" s="97">
        <f>H82+H83+H84</f>
        <v>714.2</v>
      </c>
    </row>
    <row r="82" spans="1:8" ht="72.75" customHeight="1">
      <c r="A82" s="58" t="s">
        <v>140</v>
      </c>
      <c r="B82" s="14" t="s">
        <v>12</v>
      </c>
      <c r="C82" s="14" t="s">
        <v>34</v>
      </c>
      <c r="D82" s="14" t="s">
        <v>143</v>
      </c>
      <c r="E82" s="14" t="s">
        <v>78</v>
      </c>
      <c r="F82" s="21"/>
      <c r="G82" s="21"/>
      <c r="H82" s="97">
        <v>600</v>
      </c>
    </row>
    <row r="83" spans="1:8" ht="33.75" customHeight="1">
      <c r="A83" s="58" t="s">
        <v>125</v>
      </c>
      <c r="B83" s="14" t="s">
        <v>12</v>
      </c>
      <c r="C83" s="14" t="s">
        <v>34</v>
      </c>
      <c r="D83" s="14" t="s">
        <v>143</v>
      </c>
      <c r="E83" s="103" t="s">
        <v>126</v>
      </c>
      <c r="F83" s="21"/>
      <c r="G83" s="21"/>
      <c r="H83" s="97">
        <v>12</v>
      </c>
    </row>
    <row r="84" spans="1:8" ht="56.25" customHeight="1">
      <c r="A84" s="58" t="s">
        <v>79</v>
      </c>
      <c r="B84" s="103" t="s">
        <v>12</v>
      </c>
      <c r="C84" s="103" t="s">
        <v>34</v>
      </c>
      <c r="D84" s="103" t="s">
        <v>118</v>
      </c>
      <c r="E84" s="103" t="s">
        <v>4</v>
      </c>
      <c r="F84" s="21"/>
      <c r="G84" s="21"/>
      <c r="H84" s="97">
        <f>H85</f>
        <v>102.2</v>
      </c>
    </row>
    <row r="85" spans="1:8" ht="48.75" customHeight="1">
      <c r="A85" s="74" t="s">
        <v>135</v>
      </c>
      <c r="B85" s="103" t="s">
        <v>12</v>
      </c>
      <c r="C85" s="103" t="s">
        <v>34</v>
      </c>
      <c r="D85" s="103" t="s">
        <v>162</v>
      </c>
      <c r="E85" s="103" t="s">
        <v>75</v>
      </c>
      <c r="F85" s="21"/>
      <c r="G85" s="21"/>
      <c r="H85" s="97">
        <v>102.2</v>
      </c>
    </row>
    <row r="86" spans="1:8" ht="51.75" customHeight="1">
      <c r="A86" s="2" t="s">
        <v>150</v>
      </c>
      <c r="B86" s="14" t="s">
        <v>12</v>
      </c>
      <c r="C86" s="14" t="s">
        <v>34</v>
      </c>
      <c r="D86" s="14" t="s">
        <v>115</v>
      </c>
      <c r="E86" s="14" t="s">
        <v>4</v>
      </c>
      <c r="F86" s="20"/>
      <c r="G86" s="20"/>
      <c r="H86" s="97">
        <f>H87</f>
        <v>41.1</v>
      </c>
    </row>
    <row r="87" spans="1:8" ht="45" customHeight="1">
      <c r="A87" s="58" t="s">
        <v>134</v>
      </c>
      <c r="B87" s="14" t="s">
        <v>12</v>
      </c>
      <c r="C87" s="14" t="s">
        <v>34</v>
      </c>
      <c r="D87" s="14" t="s">
        <v>115</v>
      </c>
      <c r="E87" s="14" t="s">
        <v>72</v>
      </c>
      <c r="F87" s="20"/>
      <c r="G87" s="20"/>
      <c r="H87" s="97">
        <v>41.1</v>
      </c>
    </row>
    <row r="88" spans="1:8" ht="25.5" customHeight="1">
      <c r="A88" s="152" t="s">
        <v>127</v>
      </c>
      <c r="B88" s="161" t="s">
        <v>12</v>
      </c>
      <c r="C88" s="161" t="s">
        <v>19</v>
      </c>
      <c r="D88" s="161" t="s">
        <v>23</v>
      </c>
      <c r="E88" s="153" t="s">
        <v>4</v>
      </c>
      <c r="F88" s="154"/>
      <c r="G88" s="154"/>
      <c r="H88" s="151">
        <f>H89</f>
        <v>982.6</v>
      </c>
    </row>
    <row r="89" spans="1:8" ht="75" customHeight="1" thickBot="1">
      <c r="A89" s="104" t="s">
        <v>164</v>
      </c>
      <c r="B89" s="55" t="s">
        <v>12</v>
      </c>
      <c r="C89" s="55" t="s">
        <v>19</v>
      </c>
      <c r="D89" s="55" t="s">
        <v>167</v>
      </c>
      <c r="E89" s="27" t="s">
        <v>4</v>
      </c>
      <c r="F89" s="21"/>
      <c r="G89" s="21"/>
      <c r="H89" s="97">
        <f>H90</f>
        <v>982.6</v>
      </c>
    </row>
    <row r="90" spans="1:8" ht="36" customHeight="1" thickBot="1">
      <c r="A90" s="104" t="s">
        <v>165</v>
      </c>
      <c r="B90" s="55" t="s">
        <v>12</v>
      </c>
      <c r="C90" s="55" t="s">
        <v>19</v>
      </c>
      <c r="D90" s="55" t="s">
        <v>168</v>
      </c>
      <c r="E90" s="27" t="s">
        <v>4</v>
      </c>
      <c r="F90" s="21"/>
      <c r="G90" s="21"/>
      <c r="H90" s="97">
        <f>H91</f>
        <v>982.6</v>
      </c>
    </row>
    <row r="91" spans="1:8" ht="61.5" customHeight="1">
      <c r="A91" s="105" t="s">
        <v>166</v>
      </c>
      <c r="B91" s="55" t="s">
        <v>12</v>
      </c>
      <c r="C91" s="55" t="s">
        <v>19</v>
      </c>
      <c r="D91" s="55" t="s">
        <v>168</v>
      </c>
      <c r="E91" s="27" t="s">
        <v>169</v>
      </c>
      <c r="F91" s="21"/>
      <c r="G91" s="21"/>
      <c r="H91" s="97">
        <v>982.6</v>
      </c>
    </row>
    <row r="92" spans="1:8" ht="28.5" customHeight="1">
      <c r="A92" s="152" t="s">
        <v>60</v>
      </c>
      <c r="B92" s="149" t="s">
        <v>12</v>
      </c>
      <c r="C92" s="149" t="s">
        <v>40</v>
      </c>
      <c r="D92" s="149" t="s">
        <v>23</v>
      </c>
      <c r="E92" s="162" t="s">
        <v>4</v>
      </c>
      <c r="F92" s="155"/>
      <c r="G92" s="155" t="e">
        <f>#REF!+#REF!+G93</f>
        <v>#REF!</v>
      </c>
      <c r="H92" s="151">
        <f>H93</f>
        <v>110</v>
      </c>
    </row>
    <row r="93" spans="1:8" ht="33" customHeight="1">
      <c r="A93" s="73" t="s">
        <v>120</v>
      </c>
      <c r="B93" s="23" t="s">
        <v>12</v>
      </c>
      <c r="C93" s="23" t="s">
        <v>40</v>
      </c>
      <c r="D93" s="25" t="s">
        <v>101</v>
      </c>
      <c r="E93" s="23" t="s">
        <v>4</v>
      </c>
      <c r="F93" s="20"/>
      <c r="G93" s="20" t="e">
        <f>#REF!</f>
        <v>#REF!</v>
      </c>
      <c r="H93" s="97">
        <f>H94</f>
        <v>110</v>
      </c>
    </row>
    <row r="94" spans="1:8" ht="46.5" customHeight="1">
      <c r="A94" s="73" t="s">
        <v>139</v>
      </c>
      <c r="B94" s="23" t="s">
        <v>12</v>
      </c>
      <c r="C94" s="23" t="s">
        <v>40</v>
      </c>
      <c r="D94" s="25" t="s">
        <v>101</v>
      </c>
      <c r="E94" s="23" t="s">
        <v>121</v>
      </c>
      <c r="F94" s="21"/>
      <c r="G94" s="21">
        <v>50</v>
      </c>
      <c r="H94" s="97">
        <v>110</v>
      </c>
    </row>
    <row r="95" spans="1:8" ht="21.75" customHeight="1">
      <c r="A95" s="111" t="s">
        <v>57</v>
      </c>
      <c r="B95" s="112" t="s">
        <v>34</v>
      </c>
      <c r="C95" s="112" t="s">
        <v>13</v>
      </c>
      <c r="D95" s="113" t="s">
        <v>23</v>
      </c>
      <c r="E95" s="112" t="s">
        <v>4</v>
      </c>
      <c r="F95" s="20"/>
      <c r="G95" s="20"/>
      <c r="H95" s="107">
        <f>H96+H101+H105</f>
        <v>12355</v>
      </c>
    </row>
    <row r="96" spans="1:8" ht="21.75" customHeight="1">
      <c r="A96" s="152" t="s">
        <v>170</v>
      </c>
      <c r="B96" s="153" t="s">
        <v>34</v>
      </c>
      <c r="C96" s="153" t="s">
        <v>7</v>
      </c>
      <c r="D96" s="163" t="s">
        <v>23</v>
      </c>
      <c r="E96" s="153" t="s">
        <v>4</v>
      </c>
      <c r="F96" s="155"/>
      <c r="G96" s="155"/>
      <c r="H96" s="151">
        <f>H97+H100</f>
        <v>3961</v>
      </c>
    </row>
    <row r="97" spans="1:8" ht="28.5" customHeight="1">
      <c r="A97" s="73" t="s">
        <v>171</v>
      </c>
      <c r="B97" s="23" t="s">
        <v>34</v>
      </c>
      <c r="C97" s="23" t="s">
        <v>7</v>
      </c>
      <c r="D97" s="25" t="s">
        <v>172</v>
      </c>
      <c r="E97" s="23" t="s">
        <v>4</v>
      </c>
      <c r="F97" s="21"/>
      <c r="G97" s="21"/>
      <c r="H97" s="97">
        <f>H98</f>
        <v>300</v>
      </c>
    </row>
    <row r="98" spans="1:8" ht="21" customHeight="1">
      <c r="A98" s="90" t="s">
        <v>173</v>
      </c>
      <c r="B98" s="23" t="s">
        <v>34</v>
      </c>
      <c r="C98" s="23" t="s">
        <v>7</v>
      </c>
      <c r="D98" s="25" t="s">
        <v>172</v>
      </c>
      <c r="E98" s="23" t="s">
        <v>174</v>
      </c>
      <c r="F98" s="21"/>
      <c r="G98" s="21"/>
      <c r="H98" s="97">
        <v>300</v>
      </c>
    </row>
    <row r="99" spans="1:8" ht="30.75" customHeight="1">
      <c r="A99" s="90" t="s">
        <v>219</v>
      </c>
      <c r="B99" s="23" t="s">
        <v>34</v>
      </c>
      <c r="C99" s="23" t="s">
        <v>7</v>
      </c>
      <c r="D99" s="25" t="s">
        <v>221</v>
      </c>
      <c r="E99" s="23" t="s">
        <v>4</v>
      </c>
      <c r="F99" s="21"/>
      <c r="G99" s="21"/>
      <c r="H99" s="97">
        <f>H100</f>
        <v>3661</v>
      </c>
    </row>
    <row r="100" spans="1:8" ht="44.25" customHeight="1">
      <c r="A100" s="90" t="s">
        <v>220</v>
      </c>
      <c r="B100" s="23" t="s">
        <v>34</v>
      </c>
      <c r="C100" s="23" t="s">
        <v>7</v>
      </c>
      <c r="D100" s="25" t="s">
        <v>221</v>
      </c>
      <c r="E100" s="23" t="s">
        <v>222</v>
      </c>
      <c r="F100" s="21"/>
      <c r="G100" s="21"/>
      <c r="H100" s="97">
        <v>3661</v>
      </c>
    </row>
    <row r="101" spans="1:8" ht="30" customHeight="1">
      <c r="A101" s="152" t="s">
        <v>103</v>
      </c>
      <c r="B101" s="153" t="s">
        <v>34</v>
      </c>
      <c r="C101" s="153" t="s">
        <v>34</v>
      </c>
      <c r="D101" s="163" t="s">
        <v>23</v>
      </c>
      <c r="E101" s="153" t="s">
        <v>4</v>
      </c>
      <c r="F101" s="154"/>
      <c r="G101" s="154"/>
      <c r="H101" s="151">
        <f>H102</f>
        <v>9</v>
      </c>
    </row>
    <row r="102" spans="1:8" ht="62.25" customHeight="1">
      <c r="A102" s="73" t="s">
        <v>151</v>
      </c>
      <c r="B102" s="23" t="s">
        <v>34</v>
      </c>
      <c r="C102" s="23" t="s">
        <v>34</v>
      </c>
      <c r="D102" s="25" t="s">
        <v>104</v>
      </c>
      <c r="E102" s="23" t="s">
        <v>4</v>
      </c>
      <c r="F102" s="20"/>
      <c r="G102" s="20"/>
      <c r="H102" s="97">
        <f>H103</f>
        <v>9</v>
      </c>
    </row>
    <row r="103" spans="1:8" ht="45.75" customHeight="1">
      <c r="A103" s="58" t="s">
        <v>134</v>
      </c>
      <c r="B103" s="23" t="s">
        <v>34</v>
      </c>
      <c r="C103" s="23" t="s">
        <v>34</v>
      </c>
      <c r="D103" s="25" t="s">
        <v>104</v>
      </c>
      <c r="E103" s="25" t="s">
        <v>72</v>
      </c>
      <c r="F103" s="10"/>
      <c r="G103" s="10"/>
      <c r="H103" s="97">
        <v>9</v>
      </c>
    </row>
    <row r="104" spans="1:8" ht="78" customHeight="1">
      <c r="A104" s="58" t="s">
        <v>235</v>
      </c>
      <c r="B104" s="24" t="s">
        <v>34</v>
      </c>
      <c r="C104" s="24" t="s">
        <v>34</v>
      </c>
      <c r="D104" s="25" t="s">
        <v>234</v>
      </c>
      <c r="E104" s="25" t="s">
        <v>4</v>
      </c>
      <c r="F104" s="10"/>
      <c r="G104" s="10"/>
      <c r="H104" s="97">
        <v>8385</v>
      </c>
    </row>
    <row r="105" spans="1:8" ht="92.25" customHeight="1">
      <c r="A105" s="90" t="s">
        <v>232</v>
      </c>
      <c r="B105" s="24" t="s">
        <v>34</v>
      </c>
      <c r="C105" s="24" t="s">
        <v>34</v>
      </c>
      <c r="D105" s="25" t="s">
        <v>233</v>
      </c>
      <c r="E105" s="25" t="s">
        <v>4</v>
      </c>
      <c r="F105" s="10"/>
      <c r="G105" s="10"/>
      <c r="H105" s="97">
        <v>8385</v>
      </c>
    </row>
    <row r="106" spans="1:8" ht="45" customHeight="1">
      <c r="A106" s="90" t="s">
        <v>220</v>
      </c>
      <c r="B106" s="24" t="s">
        <v>34</v>
      </c>
      <c r="C106" s="24" t="s">
        <v>34</v>
      </c>
      <c r="D106" s="25" t="s">
        <v>233</v>
      </c>
      <c r="E106" s="25" t="s">
        <v>222</v>
      </c>
      <c r="F106" s="10"/>
      <c r="G106" s="10"/>
      <c r="H106" s="97">
        <v>8385</v>
      </c>
    </row>
    <row r="107" spans="1:8" ht="21.75" customHeight="1">
      <c r="A107" s="164" t="s">
        <v>9</v>
      </c>
      <c r="B107" s="165" t="s">
        <v>8</v>
      </c>
      <c r="C107" s="165" t="s">
        <v>13</v>
      </c>
      <c r="D107" s="113" t="s">
        <v>23</v>
      </c>
      <c r="E107" s="166" t="s">
        <v>4</v>
      </c>
      <c r="F107" s="66"/>
      <c r="G107" s="66"/>
      <c r="H107" s="107">
        <f>H108+H133+H185+H190</f>
        <v>114925.40000000001</v>
      </c>
    </row>
    <row r="108" spans="1:8" ht="21.75" customHeight="1">
      <c r="A108" s="156" t="s">
        <v>26</v>
      </c>
      <c r="B108" s="153" t="s">
        <v>8</v>
      </c>
      <c r="C108" s="153" t="s">
        <v>5</v>
      </c>
      <c r="D108" s="153" t="s">
        <v>23</v>
      </c>
      <c r="E108" s="153" t="s">
        <v>4</v>
      </c>
      <c r="F108" s="167" t="e">
        <f>F109</f>
        <v>#REF!</v>
      </c>
      <c r="G108" s="167" t="e">
        <f>G109</f>
        <v>#REF!</v>
      </c>
      <c r="H108" s="151">
        <f>H109+H125+H129+H116</f>
        <v>24257.399999999998</v>
      </c>
    </row>
    <row r="109" spans="1:8" ht="21.75" customHeight="1">
      <c r="A109" s="58" t="s">
        <v>27</v>
      </c>
      <c r="B109" s="60" t="s">
        <v>8</v>
      </c>
      <c r="C109" s="60" t="s">
        <v>5</v>
      </c>
      <c r="D109" s="60" t="s">
        <v>28</v>
      </c>
      <c r="E109" s="60" t="s">
        <v>4</v>
      </c>
      <c r="F109" s="18" t="e">
        <f>F110+#REF!</f>
        <v>#REF!</v>
      </c>
      <c r="G109" s="18" t="e">
        <f>G110+#REF!</f>
        <v>#REF!</v>
      </c>
      <c r="H109" s="97">
        <f>H110</f>
        <v>4486.2</v>
      </c>
    </row>
    <row r="110" spans="1:8" ht="29.25" customHeight="1">
      <c r="A110" s="7" t="s">
        <v>17</v>
      </c>
      <c r="B110" s="14" t="s">
        <v>8</v>
      </c>
      <c r="C110" s="14" t="s">
        <v>5</v>
      </c>
      <c r="D110" s="14" t="s">
        <v>52</v>
      </c>
      <c r="E110" s="14" t="s">
        <v>4</v>
      </c>
      <c r="F110" s="22">
        <f>F111</f>
        <v>0</v>
      </c>
      <c r="G110" s="22">
        <f>G111</f>
        <v>14355.6</v>
      </c>
      <c r="H110" s="97">
        <f>H111+H112+H113+H114+H115</f>
        <v>4486.2</v>
      </c>
    </row>
    <row r="111" spans="1:8" ht="46.5" customHeight="1">
      <c r="A111" s="74" t="s">
        <v>135</v>
      </c>
      <c r="B111" s="14" t="s">
        <v>8</v>
      </c>
      <c r="C111" s="14" t="s">
        <v>5</v>
      </c>
      <c r="D111" s="14" t="s">
        <v>52</v>
      </c>
      <c r="E111" s="43" t="s">
        <v>75</v>
      </c>
      <c r="F111" s="22"/>
      <c r="G111" s="22">
        <v>14355.6</v>
      </c>
      <c r="H111" s="97">
        <v>662.2</v>
      </c>
    </row>
    <row r="112" spans="1:11" ht="45" customHeight="1">
      <c r="A112" s="58" t="s">
        <v>134</v>
      </c>
      <c r="B112" s="14" t="s">
        <v>8</v>
      </c>
      <c r="C112" s="14" t="s">
        <v>5</v>
      </c>
      <c r="D112" s="14" t="s">
        <v>52</v>
      </c>
      <c r="E112" s="43" t="s">
        <v>72</v>
      </c>
      <c r="F112" s="22"/>
      <c r="G112" s="22"/>
      <c r="H112" s="97">
        <v>1504.9</v>
      </c>
      <c r="K112" t="s">
        <v>236</v>
      </c>
    </row>
    <row r="113" spans="1:11" ht="78.75" customHeight="1">
      <c r="A113" s="58" t="s">
        <v>140</v>
      </c>
      <c r="B113" s="14" t="s">
        <v>8</v>
      </c>
      <c r="C113" s="14" t="s">
        <v>5</v>
      </c>
      <c r="D113" s="14" t="s">
        <v>52</v>
      </c>
      <c r="E113" s="43" t="s">
        <v>78</v>
      </c>
      <c r="F113" s="22"/>
      <c r="G113" s="22"/>
      <c r="H113" s="97">
        <v>2249</v>
      </c>
      <c r="K113" t="s">
        <v>236</v>
      </c>
    </row>
    <row r="114" spans="1:11" ht="29.25" customHeight="1">
      <c r="A114" s="74" t="s">
        <v>74</v>
      </c>
      <c r="B114" s="14" t="s">
        <v>8</v>
      </c>
      <c r="C114" s="14" t="s">
        <v>5</v>
      </c>
      <c r="D114" s="14" t="s">
        <v>52</v>
      </c>
      <c r="E114" s="28" t="s">
        <v>73</v>
      </c>
      <c r="F114" s="22"/>
      <c r="G114" s="22"/>
      <c r="H114" s="97">
        <v>56.9</v>
      </c>
      <c r="K114" t="s">
        <v>236</v>
      </c>
    </row>
    <row r="115" spans="1:8" ht="32.25" customHeight="1">
      <c r="A115" s="74" t="s">
        <v>77</v>
      </c>
      <c r="B115" s="14" t="s">
        <v>8</v>
      </c>
      <c r="C115" s="14" t="s">
        <v>5</v>
      </c>
      <c r="D115" s="14" t="s">
        <v>52</v>
      </c>
      <c r="E115" s="28" t="s">
        <v>76</v>
      </c>
      <c r="F115" s="22"/>
      <c r="G115" s="22"/>
      <c r="H115" s="97">
        <v>13.2</v>
      </c>
    </row>
    <row r="116" spans="1:8" ht="21.75" customHeight="1">
      <c r="A116" s="74" t="s">
        <v>130</v>
      </c>
      <c r="B116" s="14" t="s">
        <v>8</v>
      </c>
      <c r="C116" s="14" t="s">
        <v>5</v>
      </c>
      <c r="D116" s="14" t="s">
        <v>129</v>
      </c>
      <c r="E116" s="28" t="s">
        <v>4</v>
      </c>
      <c r="F116" s="22"/>
      <c r="G116" s="22"/>
      <c r="H116" s="97">
        <f>H119+H117</f>
        <v>16751.3</v>
      </c>
    </row>
    <row r="117" spans="1:8" ht="36" customHeight="1">
      <c r="A117" s="74" t="s">
        <v>252</v>
      </c>
      <c r="B117" s="69" t="s">
        <v>8</v>
      </c>
      <c r="C117" s="69" t="s">
        <v>5</v>
      </c>
      <c r="D117" s="69" t="s">
        <v>253</v>
      </c>
      <c r="E117" s="67" t="s">
        <v>4</v>
      </c>
      <c r="F117" s="22"/>
      <c r="G117" s="22"/>
      <c r="H117" s="97">
        <f>H118</f>
        <v>3800</v>
      </c>
    </row>
    <row r="118" spans="1:8" ht="50.25" customHeight="1">
      <c r="A118" s="58" t="s">
        <v>134</v>
      </c>
      <c r="B118" s="69" t="s">
        <v>8</v>
      </c>
      <c r="C118" s="69" t="s">
        <v>5</v>
      </c>
      <c r="D118" s="69" t="s">
        <v>253</v>
      </c>
      <c r="E118" s="67" t="s">
        <v>72</v>
      </c>
      <c r="F118" s="22"/>
      <c r="G118" s="22"/>
      <c r="H118" s="97">
        <v>3800</v>
      </c>
    </row>
    <row r="119" spans="1:8" ht="92.25" customHeight="1">
      <c r="A119" s="74" t="s">
        <v>175</v>
      </c>
      <c r="B119" s="14" t="s">
        <v>8</v>
      </c>
      <c r="C119" s="14" t="s">
        <v>5</v>
      </c>
      <c r="D119" s="14" t="s">
        <v>131</v>
      </c>
      <c r="E119" s="28" t="s">
        <v>4</v>
      </c>
      <c r="F119" s="22"/>
      <c r="G119" s="22"/>
      <c r="H119" s="97">
        <f>H120+H122+H123+H121</f>
        <v>12951.3</v>
      </c>
    </row>
    <row r="120" spans="1:11" ht="42.75" customHeight="1">
      <c r="A120" s="74" t="s">
        <v>135</v>
      </c>
      <c r="B120" s="14" t="s">
        <v>8</v>
      </c>
      <c r="C120" s="14" t="s">
        <v>5</v>
      </c>
      <c r="D120" s="14" t="s">
        <v>131</v>
      </c>
      <c r="E120" s="65" t="s">
        <v>75</v>
      </c>
      <c r="F120" s="22"/>
      <c r="G120" s="22"/>
      <c r="H120" s="97">
        <v>3192.6</v>
      </c>
      <c r="K120" t="s">
        <v>236</v>
      </c>
    </row>
    <row r="121" spans="1:8" ht="30" customHeight="1">
      <c r="A121" s="74" t="s">
        <v>223</v>
      </c>
      <c r="B121" s="103" t="s">
        <v>8</v>
      </c>
      <c r="C121" s="103" t="s">
        <v>5</v>
      </c>
      <c r="D121" s="103" t="s">
        <v>131</v>
      </c>
      <c r="E121" s="65" t="s">
        <v>216</v>
      </c>
      <c r="F121" s="22"/>
      <c r="G121" s="22"/>
      <c r="H121" s="97">
        <v>8</v>
      </c>
    </row>
    <row r="122" spans="1:8" ht="44.25" customHeight="1">
      <c r="A122" s="58" t="s">
        <v>134</v>
      </c>
      <c r="B122" s="14" t="s">
        <v>8</v>
      </c>
      <c r="C122" s="14" t="s">
        <v>5</v>
      </c>
      <c r="D122" s="14" t="s">
        <v>131</v>
      </c>
      <c r="E122" s="65" t="s">
        <v>72</v>
      </c>
      <c r="F122" s="22"/>
      <c r="G122" s="22"/>
      <c r="H122" s="97">
        <v>119.1</v>
      </c>
    </row>
    <row r="123" spans="1:11" ht="80.25" customHeight="1">
      <c r="A123" s="58" t="s">
        <v>140</v>
      </c>
      <c r="B123" s="14" t="s">
        <v>8</v>
      </c>
      <c r="C123" s="14" t="s">
        <v>5</v>
      </c>
      <c r="D123" s="14" t="s">
        <v>131</v>
      </c>
      <c r="E123" s="65" t="s">
        <v>78</v>
      </c>
      <c r="F123" s="22"/>
      <c r="G123" s="22"/>
      <c r="H123" s="97">
        <v>9631.6</v>
      </c>
      <c r="K123" t="s">
        <v>236</v>
      </c>
    </row>
    <row r="124" spans="1:8" ht="45" customHeight="1">
      <c r="A124" s="74" t="s">
        <v>117</v>
      </c>
      <c r="B124" s="14" t="s">
        <v>8</v>
      </c>
      <c r="C124" s="14" t="s">
        <v>5</v>
      </c>
      <c r="D124" s="14" t="s">
        <v>118</v>
      </c>
      <c r="E124" s="28" t="s">
        <v>4</v>
      </c>
      <c r="F124" s="22"/>
      <c r="G124" s="22"/>
      <c r="H124" s="97">
        <f>H125</f>
        <v>2960</v>
      </c>
    </row>
    <row r="125" spans="1:8" ht="31.5" customHeight="1">
      <c r="A125" s="58" t="s">
        <v>79</v>
      </c>
      <c r="B125" s="14" t="s">
        <v>8</v>
      </c>
      <c r="C125" s="14" t="s">
        <v>5</v>
      </c>
      <c r="D125" s="103" t="s">
        <v>162</v>
      </c>
      <c r="E125" s="14" t="s">
        <v>4</v>
      </c>
      <c r="F125" s="22"/>
      <c r="G125" s="22"/>
      <c r="H125" s="97">
        <f>H126+H127+H128</f>
        <v>2960</v>
      </c>
    </row>
    <row r="126" spans="1:11" ht="45" customHeight="1">
      <c r="A126" s="74" t="s">
        <v>135</v>
      </c>
      <c r="B126" s="14" t="s">
        <v>8</v>
      </c>
      <c r="C126" s="14" t="s">
        <v>5</v>
      </c>
      <c r="D126" s="103" t="s">
        <v>162</v>
      </c>
      <c r="E126" s="14" t="s">
        <v>75</v>
      </c>
      <c r="F126" s="22"/>
      <c r="G126" s="22"/>
      <c r="H126" s="97">
        <v>568.9</v>
      </c>
      <c r="K126" t="s">
        <v>236</v>
      </c>
    </row>
    <row r="127" spans="1:8" ht="46.5" customHeight="1">
      <c r="A127" s="58" t="s">
        <v>134</v>
      </c>
      <c r="B127" s="14" t="s">
        <v>8</v>
      </c>
      <c r="C127" s="14" t="s">
        <v>5</v>
      </c>
      <c r="D127" s="103" t="s">
        <v>162</v>
      </c>
      <c r="E127" s="14" t="s">
        <v>72</v>
      </c>
      <c r="F127" s="22"/>
      <c r="G127" s="22"/>
      <c r="H127" s="97">
        <v>253.3</v>
      </c>
    </row>
    <row r="128" spans="1:8" ht="58.5" customHeight="1">
      <c r="A128" s="58" t="s">
        <v>140</v>
      </c>
      <c r="B128" s="14" t="s">
        <v>8</v>
      </c>
      <c r="C128" s="14" t="s">
        <v>5</v>
      </c>
      <c r="D128" s="103" t="s">
        <v>162</v>
      </c>
      <c r="E128" s="14" t="s">
        <v>78</v>
      </c>
      <c r="F128" s="22"/>
      <c r="G128" s="22"/>
      <c r="H128" s="97">
        <v>2137.8</v>
      </c>
    </row>
    <row r="129" spans="1:8" ht="109.5" customHeight="1">
      <c r="A129" s="74" t="s">
        <v>80</v>
      </c>
      <c r="B129" s="14" t="s">
        <v>8</v>
      </c>
      <c r="C129" s="14" t="s">
        <v>5</v>
      </c>
      <c r="D129" s="14" t="s">
        <v>81</v>
      </c>
      <c r="E129" s="28" t="s">
        <v>4</v>
      </c>
      <c r="F129" s="22"/>
      <c r="G129" s="22"/>
      <c r="H129" s="97">
        <f>H130</f>
        <v>59.900000000000006</v>
      </c>
    </row>
    <row r="130" spans="1:8" ht="19.5" customHeight="1">
      <c r="A130" s="95" t="s">
        <v>156</v>
      </c>
      <c r="B130" s="14" t="s">
        <v>8</v>
      </c>
      <c r="C130" s="103" t="s">
        <v>5</v>
      </c>
      <c r="D130" s="14" t="s">
        <v>98</v>
      </c>
      <c r="E130" s="28" t="s">
        <v>4</v>
      </c>
      <c r="F130" s="22"/>
      <c r="G130" s="22"/>
      <c r="H130" s="97">
        <f>H131+H132</f>
        <v>59.900000000000006</v>
      </c>
    </row>
    <row r="131" spans="1:8" ht="33" customHeight="1">
      <c r="A131" s="58" t="s">
        <v>163</v>
      </c>
      <c r="B131" s="14" t="s">
        <v>8</v>
      </c>
      <c r="C131" s="103" t="s">
        <v>5</v>
      </c>
      <c r="D131" s="14" t="s">
        <v>98</v>
      </c>
      <c r="E131" s="28" t="s">
        <v>72</v>
      </c>
      <c r="F131" s="22"/>
      <c r="G131" s="22"/>
      <c r="H131" s="97">
        <v>17.7</v>
      </c>
    </row>
    <row r="132" spans="1:8" ht="36" customHeight="1">
      <c r="A132" s="58" t="s">
        <v>125</v>
      </c>
      <c r="B132" s="14" t="s">
        <v>8</v>
      </c>
      <c r="C132" s="103" t="s">
        <v>5</v>
      </c>
      <c r="D132" s="14" t="s">
        <v>98</v>
      </c>
      <c r="E132" s="28" t="s">
        <v>126</v>
      </c>
      <c r="F132" s="22"/>
      <c r="G132" s="22"/>
      <c r="H132" s="97">
        <v>42.2</v>
      </c>
    </row>
    <row r="133" spans="1:11" ht="23.25" customHeight="1">
      <c r="A133" s="91" t="s">
        <v>10</v>
      </c>
      <c r="B133" s="72" t="s">
        <v>8</v>
      </c>
      <c r="C133" s="72" t="s">
        <v>7</v>
      </c>
      <c r="D133" s="72" t="s">
        <v>23</v>
      </c>
      <c r="E133" s="72" t="s">
        <v>4</v>
      </c>
      <c r="F133" s="114" t="e">
        <f>F134+#REF!+#REF!+#REF!+#REF!+#REF!</f>
        <v>#REF!</v>
      </c>
      <c r="G133" s="114" t="e">
        <f>G134+#REF!+#REF!+#REF!+#REF!+#REF!</f>
        <v>#REF!</v>
      </c>
      <c r="H133" s="97">
        <f>H134+H142+H148+H158+H163+H177</f>
        <v>87588.50000000001</v>
      </c>
      <c r="I133" s="88"/>
      <c r="J133" s="88"/>
      <c r="K133" s="88"/>
    </row>
    <row r="134" spans="1:11" ht="36" customHeight="1">
      <c r="A134" s="156" t="s">
        <v>122</v>
      </c>
      <c r="B134" s="149" t="s">
        <v>8</v>
      </c>
      <c r="C134" s="149" t="s">
        <v>7</v>
      </c>
      <c r="D134" s="149" t="s">
        <v>29</v>
      </c>
      <c r="E134" s="149" t="s">
        <v>4</v>
      </c>
      <c r="F134" s="168">
        <f>F135</f>
        <v>0</v>
      </c>
      <c r="G134" s="168">
        <f>G135</f>
        <v>16672.2</v>
      </c>
      <c r="H134" s="151">
        <f>H135</f>
        <v>16464.4</v>
      </c>
      <c r="I134" s="88"/>
      <c r="J134" s="88"/>
      <c r="K134" s="88"/>
    </row>
    <row r="135" spans="1:11" ht="36" customHeight="1">
      <c r="A135" s="116" t="s">
        <v>17</v>
      </c>
      <c r="B135" s="81" t="s">
        <v>8</v>
      </c>
      <c r="C135" s="81" t="s">
        <v>7</v>
      </c>
      <c r="D135" s="81" t="s">
        <v>53</v>
      </c>
      <c r="E135" s="81" t="s">
        <v>4</v>
      </c>
      <c r="F135" s="47">
        <f>F141</f>
        <v>0</v>
      </c>
      <c r="G135" s="47">
        <f>G141</f>
        <v>16672.2</v>
      </c>
      <c r="H135" s="97">
        <f>H136+H137+H138+H139+H140+H141</f>
        <v>16464.4</v>
      </c>
      <c r="I135" s="88"/>
      <c r="J135" s="88"/>
      <c r="K135" s="88"/>
    </row>
    <row r="136" spans="1:11" ht="44.25" customHeight="1">
      <c r="A136" s="75" t="s">
        <v>135</v>
      </c>
      <c r="B136" s="81" t="s">
        <v>8</v>
      </c>
      <c r="C136" s="81" t="s">
        <v>7</v>
      </c>
      <c r="D136" s="81" t="s">
        <v>53</v>
      </c>
      <c r="E136" s="81" t="s">
        <v>75</v>
      </c>
      <c r="F136" s="47"/>
      <c r="G136" s="47"/>
      <c r="H136" s="97">
        <v>5259.6</v>
      </c>
      <c r="I136" s="88"/>
      <c r="J136" s="88"/>
      <c r="K136" s="88"/>
    </row>
    <row r="137" spans="1:11" ht="44.25" customHeight="1">
      <c r="A137" s="74" t="s">
        <v>223</v>
      </c>
      <c r="B137" s="81" t="s">
        <v>8</v>
      </c>
      <c r="C137" s="81" t="s">
        <v>7</v>
      </c>
      <c r="D137" s="81" t="s">
        <v>53</v>
      </c>
      <c r="E137" s="81" t="s">
        <v>216</v>
      </c>
      <c r="F137" s="47"/>
      <c r="G137" s="47"/>
      <c r="H137" s="97">
        <v>3</v>
      </c>
      <c r="I137" s="88"/>
      <c r="J137" s="88"/>
      <c r="K137" s="88"/>
    </row>
    <row r="138" spans="1:11" ht="45" customHeight="1">
      <c r="A138" s="50" t="s">
        <v>134</v>
      </c>
      <c r="B138" s="81" t="s">
        <v>8</v>
      </c>
      <c r="C138" s="81" t="s">
        <v>7</v>
      </c>
      <c r="D138" s="81" t="s">
        <v>53</v>
      </c>
      <c r="E138" s="81" t="s">
        <v>72</v>
      </c>
      <c r="F138" s="47"/>
      <c r="G138" s="47"/>
      <c r="H138" s="97">
        <v>5873.8</v>
      </c>
      <c r="I138" s="88"/>
      <c r="J138" s="88"/>
      <c r="K138" s="88"/>
    </row>
    <row r="139" spans="1:11" ht="73.5" customHeight="1">
      <c r="A139" s="50" t="s">
        <v>140</v>
      </c>
      <c r="B139" s="81" t="s">
        <v>8</v>
      </c>
      <c r="C139" s="81" t="s">
        <v>7</v>
      </c>
      <c r="D139" s="81" t="s">
        <v>53</v>
      </c>
      <c r="E139" s="81" t="s">
        <v>78</v>
      </c>
      <c r="F139" s="47"/>
      <c r="G139" s="47"/>
      <c r="H139" s="97">
        <v>4861.3</v>
      </c>
      <c r="I139" s="88"/>
      <c r="J139" s="88"/>
      <c r="K139" s="88"/>
    </row>
    <row r="140" spans="1:11" ht="36" customHeight="1">
      <c r="A140" s="75" t="s">
        <v>74</v>
      </c>
      <c r="B140" s="81" t="s">
        <v>8</v>
      </c>
      <c r="C140" s="81" t="s">
        <v>7</v>
      </c>
      <c r="D140" s="81" t="s">
        <v>53</v>
      </c>
      <c r="E140" s="117" t="s">
        <v>73</v>
      </c>
      <c r="F140" s="47"/>
      <c r="G140" s="47"/>
      <c r="H140" s="97">
        <v>436.5</v>
      </c>
      <c r="I140" s="88"/>
      <c r="J140" s="88"/>
      <c r="K140" s="88"/>
    </row>
    <row r="141" spans="1:11" ht="36" customHeight="1">
      <c r="A141" s="75" t="s">
        <v>141</v>
      </c>
      <c r="B141" s="81" t="s">
        <v>8</v>
      </c>
      <c r="C141" s="81" t="s">
        <v>7</v>
      </c>
      <c r="D141" s="81" t="s">
        <v>53</v>
      </c>
      <c r="E141" s="117" t="s">
        <v>76</v>
      </c>
      <c r="F141" s="47"/>
      <c r="G141" s="47">
        <v>16672.2</v>
      </c>
      <c r="H141" s="97">
        <v>30.2</v>
      </c>
      <c r="I141" s="88"/>
      <c r="J141" s="88"/>
      <c r="K141" s="88"/>
    </row>
    <row r="142" spans="1:11" ht="36" customHeight="1">
      <c r="A142" s="75" t="s">
        <v>11</v>
      </c>
      <c r="B142" s="118" t="s">
        <v>8</v>
      </c>
      <c r="C142" s="118" t="s">
        <v>7</v>
      </c>
      <c r="D142" s="119" t="s">
        <v>25</v>
      </c>
      <c r="E142" s="118" t="s">
        <v>4</v>
      </c>
      <c r="F142" s="120">
        <f>F145</f>
        <v>0</v>
      </c>
      <c r="G142" s="120">
        <f>G145</f>
        <v>2073</v>
      </c>
      <c r="H142" s="100">
        <f>H143+H145</f>
        <v>3151</v>
      </c>
      <c r="I142" s="88"/>
      <c r="J142" s="88"/>
      <c r="K142" s="88"/>
    </row>
    <row r="143" spans="1:11" ht="63.75" customHeight="1">
      <c r="A143" s="58" t="s">
        <v>257</v>
      </c>
      <c r="B143" s="214" t="s">
        <v>8</v>
      </c>
      <c r="C143" s="214" t="s">
        <v>7</v>
      </c>
      <c r="D143" s="87" t="s">
        <v>258</v>
      </c>
      <c r="E143" s="87" t="s">
        <v>4</v>
      </c>
      <c r="F143" s="120"/>
      <c r="G143" s="120"/>
      <c r="H143" s="100">
        <f>H144</f>
        <v>124.8</v>
      </c>
      <c r="I143" s="88"/>
      <c r="J143" s="88"/>
      <c r="K143" s="88"/>
    </row>
    <row r="144" spans="1:11" ht="36" customHeight="1">
      <c r="A144" s="58" t="s">
        <v>125</v>
      </c>
      <c r="B144" s="214" t="s">
        <v>8</v>
      </c>
      <c r="C144" s="214" t="s">
        <v>7</v>
      </c>
      <c r="D144" s="87" t="s">
        <v>258</v>
      </c>
      <c r="E144" s="87" t="s">
        <v>126</v>
      </c>
      <c r="F144" s="120"/>
      <c r="G144" s="120"/>
      <c r="H144" s="100">
        <v>124.8</v>
      </c>
      <c r="I144" s="88"/>
      <c r="J144" s="88"/>
      <c r="K144" s="88"/>
    </row>
    <row r="145" spans="1:11" ht="36" customHeight="1">
      <c r="A145" s="75" t="s">
        <v>17</v>
      </c>
      <c r="B145" s="118" t="s">
        <v>8</v>
      </c>
      <c r="C145" s="118" t="s">
        <v>7</v>
      </c>
      <c r="D145" s="119" t="s">
        <v>49</v>
      </c>
      <c r="E145" s="118" t="s">
        <v>4</v>
      </c>
      <c r="F145" s="120">
        <f>F146</f>
        <v>0</v>
      </c>
      <c r="G145" s="120">
        <f>G146</f>
        <v>2073</v>
      </c>
      <c r="H145" s="100">
        <f>H146+H147</f>
        <v>3026.2</v>
      </c>
      <c r="I145" s="88"/>
      <c r="J145" s="88"/>
      <c r="K145" s="88"/>
    </row>
    <row r="146" spans="1:11" ht="63" customHeight="1">
      <c r="A146" s="50" t="s">
        <v>140</v>
      </c>
      <c r="B146" s="118" t="s">
        <v>8</v>
      </c>
      <c r="C146" s="118" t="s">
        <v>7</v>
      </c>
      <c r="D146" s="119" t="s">
        <v>49</v>
      </c>
      <c r="E146" s="118" t="s">
        <v>78</v>
      </c>
      <c r="F146" s="115"/>
      <c r="G146" s="115">
        <v>2073</v>
      </c>
      <c r="H146" s="97">
        <f>2013+1001.2</f>
        <v>3014.2</v>
      </c>
      <c r="I146" s="88"/>
      <c r="J146" s="88"/>
      <c r="K146" s="88"/>
    </row>
    <row r="147" spans="1:11" ht="28.5" customHeight="1">
      <c r="A147" s="50" t="s">
        <v>125</v>
      </c>
      <c r="B147" s="118" t="s">
        <v>8</v>
      </c>
      <c r="C147" s="118" t="s">
        <v>7</v>
      </c>
      <c r="D147" s="119" t="s">
        <v>49</v>
      </c>
      <c r="E147" s="118" t="s">
        <v>126</v>
      </c>
      <c r="F147" s="115"/>
      <c r="G147" s="115"/>
      <c r="H147" s="97">
        <v>12</v>
      </c>
      <c r="I147" s="88"/>
      <c r="J147" s="88"/>
      <c r="K147" s="88"/>
    </row>
    <row r="148" spans="1:11" ht="21.75" customHeight="1">
      <c r="A148" s="121" t="s">
        <v>130</v>
      </c>
      <c r="B148" s="72" t="s">
        <v>8</v>
      </c>
      <c r="C148" s="72" t="s">
        <v>7</v>
      </c>
      <c r="D148" s="72" t="s">
        <v>129</v>
      </c>
      <c r="E148" s="122" t="s">
        <v>4</v>
      </c>
      <c r="F148" s="71"/>
      <c r="G148" s="71"/>
      <c r="H148" s="97">
        <f>H149+H151+H153</f>
        <v>53901.4</v>
      </c>
      <c r="I148" s="88"/>
      <c r="J148" s="88"/>
      <c r="K148" s="88"/>
    </row>
    <row r="149" spans="1:11" ht="35.25" customHeight="1">
      <c r="A149" s="74" t="s">
        <v>252</v>
      </c>
      <c r="B149" s="69" t="s">
        <v>8</v>
      </c>
      <c r="C149" s="69" t="s">
        <v>7</v>
      </c>
      <c r="D149" s="69" t="s">
        <v>253</v>
      </c>
      <c r="E149" s="67" t="s">
        <v>4</v>
      </c>
      <c r="F149" s="71"/>
      <c r="G149" s="71"/>
      <c r="H149" s="97">
        <f>H150</f>
        <v>1678.2</v>
      </c>
      <c r="I149" s="88"/>
      <c r="J149" s="88"/>
      <c r="K149" s="88"/>
    </row>
    <row r="150" spans="1:11" ht="48" customHeight="1">
      <c r="A150" s="58" t="s">
        <v>134</v>
      </c>
      <c r="B150" s="69" t="s">
        <v>8</v>
      </c>
      <c r="C150" s="69" t="s">
        <v>7</v>
      </c>
      <c r="D150" s="69" t="s">
        <v>253</v>
      </c>
      <c r="E150" s="67" t="s">
        <v>72</v>
      </c>
      <c r="F150" s="71"/>
      <c r="G150" s="71"/>
      <c r="H150" s="97">
        <v>1678.2</v>
      </c>
      <c r="I150" s="88"/>
      <c r="J150" s="88"/>
      <c r="K150" s="88"/>
    </row>
    <row r="151" spans="1:11" ht="48" customHeight="1">
      <c r="A151" s="213" t="s">
        <v>254</v>
      </c>
      <c r="B151" s="69" t="s">
        <v>8</v>
      </c>
      <c r="C151" s="69" t="s">
        <v>7</v>
      </c>
      <c r="D151" s="69" t="s">
        <v>255</v>
      </c>
      <c r="E151" s="67" t="s">
        <v>4</v>
      </c>
      <c r="F151" s="71"/>
      <c r="G151" s="71"/>
      <c r="H151" s="97">
        <f>H152</f>
        <v>15.4</v>
      </c>
      <c r="I151" s="88"/>
      <c r="J151" s="88"/>
      <c r="K151" s="88"/>
    </row>
    <row r="152" spans="1:11" ht="48" customHeight="1">
      <c r="A152" s="58" t="s">
        <v>134</v>
      </c>
      <c r="B152" s="69" t="s">
        <v>8</v>
      </c>
      <c r="C152" s="69" t="s">
        <v>7</v>
      </c>
      <c r="D152" s="69" t="s">
        <v>255</v>
      </c>
      <c r="E152" s="67" t="s">
        <v>72</v>
      </c>
      <c r="F152" s="71"/>
      <c r="G152" s="71"/>
      <c r="H152" s="97">
        <v>15.4</v>
      </c>
      <c r="I152" s="88"/>
      <c r="J152" s="88"/>
      <c r="K152" s="88"/>
    </row>
    <row r="153" spans="1:11" ht="132" customHeight="1">
      <c r="A153" s="123" t="s">
        <v>154</v>
      </c>
      <c r="B153" s="72" t="s">
        <v>8</v>
      </c>
      <c r="C153" s="72" t="s">
        <v>7</v>
      </c>
      <c r="D153" s="72" t="s">
        <v>142</v>
      </c>
      <c r="E153" s="122" t="s">
        <v>4</v>
      </c>
      <c r="F153" s="71"/>
      <c r="G153" s="71"/>
      <c r="H153" s="97">
        <f>H154+H156+H157+H155</f>
        <v>52207.8</v>
      </c>
      <c r="I153" s="88"/>
      <c r="J153" s="88"/>
      <c r="K153" s="88"/>
    </row>
    <row r="154" spans="1:11" ht="48.75" customHeight="1">
      <c r="A154" s="75" t="s">
        <v>135</v>
      </c>
      <c r="B154" s="72" t="s">
        <v>8</v>
      </c>
      <c r="C154" s="72" t="s">
        <v>7</v>
      </c>
      <c r="D154" s="72" t="s">
        <v>142</v>
      </c>
      <c r="E154" s="124" t="s">
        <v>75</v>
      </c>
      <c r="F154" s="71"/>
      <c r="G154" s="71"/>
      <c r="H154" s="97">
        <v>33114</v>
      </c>
      <c r="I154" s="88"/>
      <c r="J154" s="88"/>
      <c r="K154" s="88"/>
    </row>
    <row r="155" spans="1:11" ht="42.75" customHeight="1">
      <c r="A155" s="74" t="s">
        <v>223</v>
      </c>
      <c r="B155" s="126" t="s">
        <v>8</v>
      </c>
      <c r="C155" s="126" t="s">
        <v>7</v>
      </c>
      <c r="D155" s="126" t="s">
        <v>142</v>
      </c>
      <c r="E155" s="124" t="s">
        <v>216</v>
      </c>
      <c r="F155" s="71"/>
      <c r="G155" s="71"/>
      <c r="H155" s="97">
        <v>85.4</v>
      </c>
      <c r="I155" s="88"/>
      <c r="J155" s="88"/>
      <c r="K155" s="88"/>
    </row>
    <row r="156" spans="1:11" ht="45.75" customHeight="1">
      <c r="A156" s="50" t="s">
        <v>134</v>
      </c>
      <c r="B156" s="72" t="s">
        <v>8</v>
      </c>
      <c r="C156" s="72" t="s">
        <v>7</v>
      </c>
      <c r="D156" s="72" t="s">
        <v>142</v>
      </c>
      <c r="E156" s="124" t="s">
        <v>72</v>
      </c>
      <c r="F156" s="71"/>
      <c r="G156" s="71"/>
      <c r="H156" s="97">
        <v>1180.3</v>
      </c>
      <c r="I156" s="88"/>
      <c r="J156" s="88"/>
      <c r="K156" s="88"/>
    </row>
    <row r="157" spans="1:11" ht="75" customHeight="1">
      <c r="A157" s="50" t="s">
        <v>140</v>
      </c>
      <c r="B157" s="72" t="s">
        <v>8</v>
      </c>
      <c r="C157" s="72" t="s">
        <v>7</v>
      </c>
      <c r="D157" s="72" t="s">
        <v>142</v>
      </c>
      <c r="E157" s="122" t="s">
        <v>78</v>
      </c>
      <c r="F157" s="71"/>
      <c r="G157" s="71"/>
      <c r="H157" s="97">
        <v>17828.1</v>
      </c>
      <c r="I157" s="88"/>
      <c r="J157" s="88"/>
      <c r="K157" s="88"/>
    </row>
    <row r="158" spans="1:11" ht="60" customHeight="1">
      <c r="A158" s="116" t="s">
        <v>117</v>
      </c>
      <c r="B158" s="124" t="s">
        <v>8</v>
      </c>
      <c r="C158" s="124" t="s">
        <v>7</v>
      </c>
      <c r="D158" s="124" t="s">
        <v>118</v>
      </c>
      <c r="E158" s="124" t="s">
        <v>33</v>
      </c>
      <c r="F158" s="125"/>
      <c r="G158" s="125"/>
      <c r="H158" s="97">
        <f>H159</f>
        <v>13371.6</v>
      </c>
      <c r="I158" s="88"/>
      <c r="J158" s="88"/>
      <c r="K158" s="88"/>
    </row>
    <row r="159" spans="1:11" ht="43.5" customHeight="1">
      <c r="A159" s="50" t="s">
        <v>79</v>
      </c>
      <c r="B159" s="124" t="s">
        <v>8</v>
      </c>
      <c r="C159" s="124" t="s">
        <v>7</v>
      </c>
      <c r="D159" s="126" t="s">
        <v>162</v>
      </c>
      <c r="E159" s="124" t="s">
        <v>4</v>
      </c>
      <c r="F159" s="125"/>
      <c r="G159" s="125"/>
      <c r="H159" s="97">
        <f>H160+H161+H162</f>
        <v>13371.6</v>
      </c>
      <c r="I159" s="88"/>
      <c r="J159" s="88"/>
      <c r="K159" s="88"/>
    </row>
    <row r="160" spans="1:11" ht="48" customHeight="1">
      <c r="A160" s="75" t="s">
        <v>135</v>
      </c>
      <c r="B160" s="124" t="s">
        <v>8</v>
      </c>
      <c r="C160" s="124" t="s">
        <v>7</v>
      </c>
      <c r="D160" s="126" t="s">
        <v>162</v>
      </c>
      <c r="E160" s="124" t="s">
        <v>75</v>
      </c>
      <c r="F160" s="125"/>
      <c r="G160" s="125"/>
      <c r="H160" s="97">
        <v>4560.3</v>
      </c>
      <c r="I160" s="88"/>
      <c r="J160" s="88"/>
      <c r="K160" s="88"/>
    </row>
    <row r="161" spans="1:11" ht="44.25" customHeight="1">
      <c r="A161" s="50" t="s">
        <v>134</v>
      </c>
      <c r="B161" s="124" t="s">
        <v>8</v>
      </c>
      <c r="C161" s="124" t="s">
        <v>7</v>
      </c>
      <c r="D161" s="126" t="s">
        <v>162</v>
      </c>
      <c r="E161" s="124" t="s">
        <v>72</v>
      </c>
      <c r="F161" s="125"/>
      <c r="G161" s="125"/>
      <c r="H161" s="97">
        <v>2033.3</v>
      </c>
      <c r="I161" s="88"/>
      <c r="J161" s="88"/>
      <c r="K161" s="88"/>
    </row>
    <row r="162" spans="1:11" ht="75.75" customHeight="1">
      <c r="A162" s="50" t="s">
        <v>140</v>
      </c>
      <c r="B162" s="124" t="s">
        <v>8</v>
      </c>
      <c r="C162" s="124" t="s">
        <v>7</v>
      </c>
      <c r="D162" s="81" t="s">
        <v>162</v>
      </c>
      <c r="E162" s="124" t="s">
        <v>78</v>
      </c>
      <c r="F162" s="125"/>
      <c r="G162" s="125"/>
      <c r="H162" s="97">
        <f>6133+645</f>
        <v>6778</v>
      </c>
      <c r="I162" s="88"/>
      <c r="J162" s="88"/>
      <c r="K162" s="88"/>
    </row>
    <row r="163" spans="1:11" ht="33" customHeight="1">
      <c r="A163" s="116" t="s">
        <v>39</v>
      </c>
      <c r="B163" s="81" t="s">
        <v>8</v>
      </c>
      <c r="C163" s="81" t="s">
        <v>7</v>
      </c>
      <c r="D163" s="81" t="s">
        <v>38</v>
      </c>
      <c r="E163" s="81" t="s">
        <v>4</v>
      </c>
      <c r="F163" s="47" t="e">
        <f>#REF!</f>
        <v>#REF!</v>
      </c>
      <c r="G163" s="47"/>
      <c r="H163" s="97">
        <f>H164</f>
        <v>642.3</v>
      </c>
      <c r="I163" s="88"/>
      <c r="J163" s="88"/>
      <c r="K163" s="88"/>
    </row>
    <row r="164" spans="1:11" ht="103.5" customHeight="1">
      <c r="A164" s="75" t="s">
        <v>80</v>
      </c>
      <c r="B164" s="124" t="s">
        <v>8</v>
      </c>
      <c r="C164" s="124" t="s">
        <v>7</v>
      </c>
      <c r="D164" s="124" t="s">
        <v>81</v>
      </c>
      <c r="E164" s="124" t="s">
        <v>4</v>
      </c>
      <c r="F164" s="125"/>
      <c r="G164" s="125"/>
      <c r="H164" s="97">
        <f>H168+H171+H166+H167+H174</f>
        <v>642.3</v>
      </c>
      <c r="I164" s="88"/>
      <c r="J164" s="88"/>
      <c r="K164" s="88"/>
    </row>
    <row r="165" spans="1:11" ht="103.5" customHeight="1">
      <c r="A165" s="75" t="s">
        <v>224</v>
      </c>
      <c r="B165" s="124" t="s">
        <v>8</v>
      </c>
      <c r="C165" s="124" t="s">
        <v>7</v>
      </c>
      <c r="D165" s="124" t="s">
        <v>85</v>
      </c>
      <c r="E165" s="124" t="s">
        <v>4</v>
      </c>
      <c r="F165" s="125"/>
      <c r="G165" s="125"/>
      <c r="H165" s="97">
        <f>H166+H167</f>
        <v>105.7</v>
      </c>
      <c r="I165" s="88"/>
      <c r="J165" s="88"/>
      <c r="K165" s="88"/>
    </row>
    <row r="166" spans="1:11" ht="48" customHeight="1">
      <c r="A166" s="50" t="s">
        <v>134</v>
      </c>
      <c r="B166" s="124" t="s">
        <v>8</v>
      </c>
      <c r="C166" s="124" t="s">
        <v>7</v>
      </c>
      <c r="D166" s="124" t="s">
        <v>85</v>
      </c>
      <c r="E166" s="124" t="s">
        <v>72</v>
      </c>
      <c r="F166" s="125"/>
      <c r="G166" s="125"/>
      <c r="H166" s="97">
        <v>37.8</v>
      </c>
      <c r="I166" s="88"/>
      <c r="J166" s="88"/>
      <c r="K166" s="88"/>
    </row>
    <row r="167" spans="1:11" ht="31.5" customHeight="1">
      <c r="A167" s="50" t="s">
        <v>125</v>
      </c>
      <c r="B167" s="124" t="s">
        <v>8</v>
      </c>
      <c r="C167" s="124" t="s">
        <v>7</v>
      </c>
      <c r="D167" s="124" t="s">
        <v>85</v>
      </c>
      <c r="E167" s="124" t="s">
        <v>126</v>
      </c>
      <c r="F167" s="125"/>
      <c r="G167" s="125"/>
      <c r="H167" s="97">
        <v>67.9</v>
      </c>
      <c r="I167" s="88"/>
      <c r="J167" s="88"/>
      <c r="K167" s="88"/>
    </row>
    <row r="168" spans="1:11" ht="84" customHeight="1">
      <c r="A168" s="50" t="s">
        <v>155</v>
      </c>
      <c r="B168" s="124" t="s">
        <v>8</v>
      </c>
      <c r="C168" s="124" t="s">
        <v>7</v>
      </c>
      <c r="D168" s="124" t="s">
        <v>87</v>
      </c>
      <c r="E168" s="124" t="s">
        <v>4</v>
      </c>
      <c r="F168" s="125"/>
      <c r="G168" s="125"/>
      <c r="H168" s="97">
        <f>H169+H170</f>
        <v>182.4</v>
      </c>
      <c r="I168" s="88"/>
      <c r="J168" s="88"/>
      <c r="K168" s="88"/>
    </row>
    <row r="169" spans="1:11" ht="21" customHeight="1">
      <c r="A169" s="50" t="s">
        <v>88</v>
      </c>
      <c r="B169" s="124" t="s">
        <v>8</v>
      </c>
      <c r="C169" s="124" t="s">
        <v>7</v>
      </c>
      <c r="D169" s="124" t="s">
        <v>87</v>
      </c>
      <c r="E169" s="124" t="s">
        <v>89</v>
      </c>
      <c r="F169" s="125"/>
      <c r="G169" s="125"/>
      <c r="H169" s="97">
        <v>52</v>
      </c>
      <c r="I169" s="88"/>
      <c r="J169" s="88"/>
      <c r="K169" s="88"/>
    </row>
    <row r="170" spans="1:11" ht="27.75" customHeight="1">
      <c r="A170" s="50" t="s">
        <v>125</v>
      </c>
      <c r="B170" s="124" t="s">
        <v>8</v>
      </c>
      <c r="C170" s="124" t="s">
        <v>7</v>
      </c>
      <c r="D170" s="124" t="s">
        <v>87</v>
      </c>
      <c r="E170" s="124" t="s">
        <v>126</v>
      </c>
      <c r="F170" s="125"/>
      <c r="G170" s="125"/>
      <c r="H170" s="97">
        <v>130.4</v>
      </c>
      <c r="I170" s="88"/>
      <c r="J170" s="88"/>
      <c r="K170" s="88"/>
    </row>
    <row r="171" spans="1:11" ht="138" customHeight="1">
      <c r="A171" s="127" t="s">
        <v>156</v>
      </c>
      <c r="B171" s="72" t="s">
        <v>8</v>
      </c>
      <c r="C171" s="72" t="s">
        <v>7</v>
      </c>
      <c r="D171" s="72" t="s">
        <v>98</v>
      </c>
      <c r="E171" s="72" t="s">
        <v>4</v>
      </c>
      <c r="F171" s="128"/>
      <c r="G171" s="128"/>
      <c r="H171" s="97">
        <f>H172+H173</f>
        <v>312.6</v>
      </c>
      <c r="I171" s="88"/>
      <c r="J171" s="88"/>
      <c r="K171" s="88"/>
    </row>
    <row r="172" spans="1:11" ht="45" customHeight="1">
      <c r="A172" s="50" t="s">
        <v>134</v>
      </c>
      <c r="B172" s="72" t="s">
        <v>8</v>
      </c>
      <c r="C172" s="72" t="s">
        <v>7</v>
      </c>
      <c r="D172" s="72" t="s">
        <v>98</v>
      </c>
      <c r="E172" s="72" t="s">
        <v>72</v>
      </c>
      <c r="F172" s="128"/>
      <c r="G172" s="128"/>
      <c r="H172" s="97">
        <v>213</v>
      </c>
      <c r="I172" s="88"/>
      <c r="J172" s="88"/>
      <c r="K172" s="88"/>
    </row>
    <row r="173" spans="1:11" ht="31.5" customHeight="1">
      <c r="A173" s="50" t="s">
        <v>125</v>
      </c>
      <c r="B173" s="72" t="s">
        <v>8</v>
      </c>
      <c r="C173" s="72" t="s">
        <v>7</v>
      </c>
      <c r="D173" s="72" t="s">
        <v>98</v>
      </c>
      <c r="E173" s="72" t="s">
        <v>126</v>
      </c>
      <c r="F173" s="128"/>
      <c r="G173" s="128"/>
      <c r="H173" s="97">
        <v>99.6</v>
      </c>
      <c r="I173" s="88"/>
      <c r="J173" s="88"/>
      <c r="K173" s="88"/>
    </row>
    <row r="174" spans="1:11" ht="49.5" customHeight="1">
      <c r="A174" s="50" t="s">
        <v>247</v>
      </c>
      <c r="B174" s="126" t="s">
        <v>8</v>
      </c>
      <c r="C174" s="126" t="s">
        <v>7</v>
      </c>
      <c r="D174" s="126" t="s">
        <v>248</v>
      </c>
      <c r="E174" s="126" t="s">
        <v>4</v>
      </c>
      <c r="F174" s="128"/>
      <c r="G174" s="128"/>
      <c r="H174" s="97">
        <f>H175+H176</f>
        <v>41.6</v>
      </c>
      <c r="I174" s="88"/>
      <c r="J174" s="88"/>
      <c r="K174" s="88"/>
    </row>
    <row r="175" spans="1:11" ht="24.75" customHeight="1">
      <c r="A175" s="50" t="s">
        <v>88</v>
      </c>
      <c r="B175" s="126" t="s">
        <v>8</v>
      </c>
      <c r="C175" s="126" t="s">
        <v>7</v>
      </c>
      <c r="D175" s="126" t="s">
        <v>248</v>
      </c>
      <c r="E175" s="126" t="s">
        <v>89</v>
      </c>
      <c r="F175" s="128"/>
      <c r="G175" s="128"/>
      <c r="H175" s="97">
        <v>12.8</v>
      </c>
      <c r="I175" s="88"/>
      <c r="J175" s="88"/>
      <c r="K175" s="88"/>
    </row>
    <row r="176" spans="1:11" ht="31.5" customHeight="1">
      <c r="A176" s="50" t="s">
        <v>125</v>
      </c>
      <c r="B176" s="126" t="s">
        <v>8</v>
      </c>
      <c r="C176" s="126" t="s">
        <v>7</v>
      </c>
      <c r="D176" s="126" t="s">
        <v>248</v>
      </c>
      <c r="E176" s="126" t="s">
        <v>126</v>
      </c>
      <c r="F176" s="128"/>
      <c r="G176" s="128"/>
      <c r="H176" s="97">
        <v>28.8</v>
      </c>
      <c r="I176" s="88"/>
      <c r="J176" s="88"/>
      <c r="K176" s="88"/>
    </row>
    <row r="177" spans="1:11" ht="24.75" customHeight="1">
      <c r="A177" s="50" t="s">
        <v>145</v>
      </c>
      <c r="B177" s="72" t="s">
        <v>8</v>
      </c>
      <c r="C177" s="72" t="s">
        <v>7</v>
      </c>
      <c r="D177" s="72" t="s">
        <v>101</v>
      </c>
      <c r="E177" s="72" t="s">
        <v>4</v>
      </c>
      <c r="F177" s="128"/>
      <c r="G177" s="128"/>
      <c r="H177" s="97">
        <f>H178+H181+H183</f>
        <v>57.8</v>
      </c>
      <c r="I177" s="88"/>
      <c r="J177" s="88"/>
      <c r="K177" s="88"/>
    </row>
    <row r="178" spans="1:11" ht="63" customHeight="1">
      <c r="A178" s="75" t="s">
        <v>99</v>
      </c>
      <c r="B178" s="72" t="s">
        <v>8</v>
      </c>
      <c r="C178" s="72" t="s">
        <v>7</v>
      </c>
      <c r="D178" s="72" t="s">
        <v>101</v>
      </c>
      <c r="E178" s="72" t="s">
        <v>4</v>
      </c>
      <c r="F178" s="128"/>
      <c r="G178" s="128"/>
      <c r="H178" s="97">
        <f>H179+H180</f>
        <v>7.8</v>
      </c>
      <c r="I178" s="88"/>
      <c r="J178" s="88"/>
      <c r="K178" s="88"/>
    </row>
    <row r="179" spans="1:11" ht="50.25" customHeight="1">
      <c r="A179" s="50" t="s">
        <v>134</v>
      </c>
      <c r="B179" s="72" t="s">
        <v>8</v>
      </c>
      <c r="C179" s="72" t="s">
        <v>7</v>
      </c>
      <c r="D179" s="72" t="s">
        <v>101</v>
      </c>
      <c r="E179" s="72" t="s">
        <v>72</v>
      </c>
      <c r="F179" s="128"/>
      <c r="G179" s="128"/>
      <c r="H179" s="97">
        <f>10-7.2</f>
        <v>2.8</v>
      </c>
      <c r="I179" s="88"/>
      <c r="J179" s="88"/>
      <c r="K179" s="88"/>
    </row>
    <row r="180" spans="1:11" ht="30.75" customHeight="1">
      <c r="A180" s="50" t="s">
        <v>125</v>
      </c>
      <c r="B180" s="72" t="s">
        <v>8</v>
      </c>
      <c r="C180" s="72" t="s">
        <v>7</v>
      </c>
      <c r="D180" s="72" t="s">
        <v>101</v>
      </c>
      <c r="E180" s="72" t="s">
        <v>126</v>
      </c>
      <c r="F180" s="128"/>
      <c r="G180" s="128"/>
      <c r="H180" s="97">
        <f>5</f>
        <v>5</v>
      </c>
      <c r="I180" s="88"/>
      <c r="J180" s="88"/>
      <c r="K180" s="88"/>
    </row>
    <row r="181" spans="1:11" ht="77.25" customHeight="1">
      <c r="A181" s="75" t="s">
        <v>100</v>
      </c>
      <c r="B181" s="72" t="s">
        <v>8</v>
      </c>
      <c r="C181" s="72" t="s">
        <v>7</v>
      </c>
      <c r="D181" s="72" t="s">
        <v>101</v>
      </c>
      <c r="E181" s="72" t="s">
        <v>4</v>
      </c>
      <c r="F181" s="128"/>
      <c r="G181" s="128"/>
      <c r="H181" s="97">
        <f>H182</f>
        <v>30</v>
      </c>
      <c r="I181" s="88"/>
      <c r="J181" s="88"/>
      <c r="K181" s="88"/>
    </row>
    <row r="182" spans="1:11" ht="26.25" customHeight="1">
      <c r="A182" s="50" t="s">
        <v>125</v>
      </c>
      <c r="B182" s="72" t="s">
        <v>8</v>
      </c>
      <c r="C182" s="72" t="s">
        <v>7</v>
      </c>
      <c r="D182" s="72" t="s">
        <v>101</v>
      </c>
      <c r="E182" s="72" t="s">
        <v>126</v>
      </c>
      <c r="F182" s="128"/>
      <c r="G182" s="128"/>
      <c r="H182" s="97">
        <v>30</v>
      </c>
      <c r="I182" s="88"/>
      <c r="J182" s="88"/>
      <c r="K182" s="88"/>
    </row>
    <row r="183" spans="1:11" ht="46.5" customHeight="1">
      <c r="A183" s="50" t="s">
        <v>102</v>
      </c>
      <c r="B183" s="72" t="s">
        <v>8</v>
      </c>
      <c r="C183" s="72" t="s">
        <v>7</v>
      </c>
      <c r="D183" s="72" t="s">
        <v>101</v>
      </c>
      <c r="E183" s="72" t="s">
        <v>4</v>
      </c>
      <c r="F183" s="128"/>
      <c r="G183" s="128"/>
      <c r="H183" s="97">
        <v>20</v>
      </c>
      <c r="I183" s="88"/>
      <c r="J183" s="88"/>
      <c r="K183" s="88"/>
    </row>
    <row r="184" spans="1:11" ht="32.25" customHeight="1">
      <c r="A184" s="50" t="s">
        <v>125</v>
      </c>
      <c r="B184" s="72" t="s">
        <v>8</v>
      </c>
      <c r="C184" s="72" t="s">
        <v>7</v>
      </c>
      <c r="D184" s="72" t="s">
        <v>101</v>
      </c>
      <c r="E184" s="72" t="s">
        <v>126</v>
      </c>
      <c r="F184" s="128"/>
      <c r="G184" s="128"/>
      <c r="H184" s="97">
        <v>20</v>
      </c>
      <c r="I184" s="88"/>
      <c r="J184" s="88"/>
      <c r="K184" s="88"/>
    </row>
    <row r="185" spans="1:8" ht="27" customHeight="1">
      <c r="A185" s="156" t="s">
        <v>22</v>
      </c>
      <c r="B185" s="169" t="s">
        <v>8</v>
      </c>
      <c r="C185" s="153" t="s">
        <v>8</v>
      </c>
      <c r="D185" s="153" t="s">
        <v>41</v>
      </c>
      <c r="E185" s="153" t="s">
        <v>4</v>
      </c>
      <c r="F185" s="170" t="e">
        <f>F186+#REF!+F188</f>
        <v>#REF!</v>
      </c>
      <c r="G185" s="170"/>
      <c r="H185" s="151">
        <f>H186</f>
        <v>1028.1</v>
      </c>
    </row>
    <row r="186" spans="1:8" ht="33" customHeight="1">
      <c r="A186" s="90" t="s">
        <v>97</v>
      </c>
      <c r="B186" s="28" t="s">
        <v>8</v>
      </c>
      <c r="C186" s="28" t="s">
        <v>8</v>
      </c>
      <c r="D186" s="28" t="s">
        <v>108</v>
      </c>
      <c r="E186" s="28" t="s">
        <v>4</v>
      </c>
      <c r="F186" s="63" t="e">
        <f>#REF!+F187+F188</f>
        <v>#REF!</v>
      </c>
      <c r="G186" s="63"/>
      <c r="H186" s="97">
        <f>H187</f>
        <v>1028.1</v>
      </c>
    </row>
    <row r="187" spans="1:8" ht="48" customHeight="1">
      <c r="A187" s="54" t="s">
        <v>157</v>
      </c>
      <c r="B187" s="23" t="s">
        <v>8</v>
      </c>
      <c r="C187" s="23" t="s">
        <v>8</v>
      </c>
      <c r="D187" s="27" t="s">
        <v>106</v>
      </c>
      <c r="E187" s="27" t="s">
        <v>4</v>
      </c>
      <c r="F187" s="64">
        <v>850.8</v>
      </c>
      <c r="G187" s="64"/>
      <c r="H187" s="97">
        <f>H188+H189</f>
        <v>1028.1</v>
      </c>
    </row>
    <row r="188" spans="1:8" ht="34.5" customHeight="1">
      <c r="A188" s="50" t="s">
        <v>134</v>
      </c>
      <c r="B188" s="23" t="s">
        <v>8</v>
      </c>
      <c r="C188" s="23" t="s">
        <v>8</v>
      </c>
      <c r="D188" s="27" t="s">
        <v>106</v>
      </c>
      <c r="E188" s="27" t="s">
        <v>72</v>
      </c>
      <c r="F188" s="64"/>
      <c r="G188" s="64"/>
      <c r="H188" s="97">
        <v>670.2</v>
      </c>
    </row>
    <row r="189" spans="1:8" ht="30.75" customHeight="1">
      <c r="A189" s="58" t="s">
        <v>125</v>
      </c>
      <c r="B189" s="23" t="s">
        <v>8</v>
      </c>
      <c r="C189" s="23" t="s">
        <v>8</v>
      </c>
      <c r="D189" s="27" t="s">
        <v>106</v>
      </c>
      <c r="E189" s="27" t="s">
        <v>126</v>
      </c>
      <c r="F189" s="64"/>
      <c r="G189" s="64"/>
      <c r="H189" s="97">
        <f>358-0.1</f>
        <v>357.9</v>
      </c>
    </row>
    <row r="190" spans="1:8" ht="30.75" customHeight="1">
      <c r="A190" s="194" t="s">
        <v>30</v>
      </c>
      <c r="B190" s="149" t="s">
        <v>8</v>
      </c>
      <c r="C190" s="149" t="s">
        <v>19</v>
      </c>
      <c r="D190" s="149" t="s">
        <v>23</v>
      </c>
      <c r="E190" s="149" t="s">
        <v>4</v>
      </c>
      <c r="F190" s="171" t="e">
        <f>F191+F200+#REF!+#REF!+#REF!+#REF!+#REF!+#REF!+#REF!+#REF!+#REF!+#REF!+#REF!+#REF!</f>
        <v>#REF!</v>
      </c>
      <c r="G190" s="171" t="e">
        <f>G191+G201</f>
        <v>#REF!</v>
      </c>
      <c r="H190" s="151">
        <f>H191+H200+H197+H206+H211+H208</f>
        <v>2051.4</v>
      </c>
    </row>
    <row r="191" spans="1:8" ht="63.75" customHeight="1">
      <c r="A191" s="74" t="s">
        <v>44</v>
      </c>
      <c r="B191" s="5" t="s">
        <v>8</v>
      </c>
      <c r="C191" s="5" t="s">
        <v>19</v>
      </c>
      <c r="D191" s="5" t="s">
        <v>47</v>
      </c>
      <c r="E191" s="5" t="s">
        <v>4</v>
      </c>
      <c r="F191" s="37" t="e">
        <f>F192</f>
        <v>#REF!</v>
      </c>
      <c r="G191" s="37" t="e">
        <f>G192</f>
        <v>#REF!</v>
      </c>
      <c r="H191" s="97">
        <f>H192</f>
        <v>902.8000000000001</v>
      </c>
    </row>
    <row r="192" spans="1:8" ht="24.75" customHeight="1">
      <c r="A192" s="193" t="s">
        <v>15</v>
      </c>
      <c r="B192" s="5" t="s">
        <v>8</v>
      </c>
      <c r="C192" s="5" t="s">
        <v>19</v>
      </c>
      <c r="D192" s="5" t="s">
        <v>48</v>
      </c>
      <c r="E192" s="5" t="s">
        <v>4</v>
      </c>
      <c r="F192" s="37" t="e">
        <f>#REF!</f>
        <v>#REF!</v>
      </c>
      <c r="G192" s="37" t="e">
        <f>#REF!</f>
        <v>#REF!</v>
      </c>
      <c r="H192" s="97">
        <f>H193+H194+H196+H195</f>
        <v>902.8000000000001</v>
      </c>
    </row>
    <row r="193" spans="1:8" ht="48" customHeight="1">
      <c r="A193" s="74" t="s">
        <v>133</v>
      </c>
      <c r="B193" s="5" t="s">
        <v>8</v>
      </c>
      <c r="C193" s="5" t="s">
        <v>19</v>
      </c>
      <c r="D193" s="5" t="s">
        <v>48</v>
      </c>
      <c r="E193" s="28" t="s">
        <v>70</v>
      </c>
      <c r="F193" s="37"/>
      <c r="G193" s="37"/>
      <c r="H193" s="97">
        <v>645.2</v>
      </c>
    </row>
    <row r="194" spans="1:8" ht="20.25" customHeight="1">
      <c r="A194" s="58" t="s">
        <v>134</v>
      </c>
      <c r="B194" s="5" t="s">
        <v>8</v>
      </c>
      <c r="C194" s="5" t="s">
        <v>19</v>
      </c>
      <c r="D194" s="5" t="s">
        <v>48</v>
      </c>
      <c r="E194" s="28" t="s">
        <v>72</v>
      </c>
      <c r="F194" s="37"/>
      <c r="G194" s="37"/>
      <c r="H194" s="97">
        <v>177.7</v>
      </c>
    </row>
    <row r="195" spans="1:8" ht="42" customHeight="1">
      <c r="A195" s="75" t="s">
        <v>136</v>
      </c>
      <c r="B195" s="108" t="s">
        <v>8</v>
      </c>
      <c r="C195" s="108" t="s">
        <v>19</v>
      </c>
      <c r="D195" s="108" t="s">
        <v>48</v>
      </c>
      <c r="E195" s="109" t="s">
        <v>105</v>
      </c>
      <c r="F195" s="37"/>
      <c r="G195" s="37"/>
      <c r="H195" s="97">
        <v>70.6</v>
      </c>
    </row>
    <row r="196" spans="1:8" ht="30.75" customHeight="1">
      <c r="A196" s="74" t="s">
        <v>77</v>
      </c>
      <c r="B196" s="5" t="s">
        <v>8</v>
      </c>
      <c r="C196" s="5" t="s">
        <v>19</v>
      </c>
      <c r="D196" s="5" t="s">
        <v>48</v>
      </c>
      <c r="E196" s="28" t="s">
        <v>76</v>
      </c>
      <c r="F196" s="37"/>
      <c r="G196" s="37"/>
      <c r="H196" s="97">
        <v>9.3</v>
      </c>
    </row>
    <row r="197" spans="1:8" ht="36" customHeight="1">
      <c r="A197" s="75" t="s">
        <v>107</v>
      </c>
      <c r="B197" s="72" t="s">
        <v>8</v>
      </c>
      <c r="C197" s="72" t="s">
        <v>19</v>
      </c>
      <c r="D197" s="72" t="s">
        <v>108</v>
      </c>
      <c r="E197" s="72" t="s">
        <v>4</v>
      </c>
      <c r="F197" s="85"/>
      <c r="G197" s="85"/>
      <c r="H197" s="97">
        <f>H199</f>
        <v>10.5</v>
      </c>
    </row>
    <row r="198" spans="1:8" ht="36" customHeight="1">
      <c r="A198" s="75" t="s">
        <v>109</v>
      </c>
      <c r="B198" s="72" t="s">
        <v>8</v>
      </c>
      <c r="C198" s="72" t="s">
        <v>19</v>
      </c>
      <c r="D198" s="72" t="s">
        <v>106</v>
      </c>
      <c r="E198" s="72" t="s">
        <v>4</v>
      </c>
      <c r="F198" s="71"/>
      <c r="G198" s="71"/>
      <c r="H198" s="97">
        <f>H199</f>
        <v>10.5</v>
      </c>
    </row>
    <row r="199" spans="1:8" ht="45" customHeight="1">
      <c r="A199" s="58" t="s">
        <v>134</v>
      </c>
      <c r="B199" s="72" t="s">
        <v>8</v>
      </c>
      <c r="C199" s="72" t="s">
        <v>19</v>
      </c>
      <c r="D199" s="72" t="s">
        <v>106</v>
      </c>
      <c r="E199" s="72" t="s">
        <v>72</v>
      </c>
      <c r="F199" s="71"/>
      <c r="G199" s="71"/>
      <c r="H199" s="97">
        <v>10.5</v>
      </c>
    </row>
    <row r="200" spans="1:8" ht="90.75" customHeight="1">
      <c r="A200" s="58" t="s">
        <v>18</v>
      </c>
      <c r="B200" s="5" t="s">
        <v>8</v>
      </c>
      <c r="C200" s="5" t="s">
        <v>19</v>
      </c>
      <c r="D200" s="5" t="s">
        <v>24</v>
      </c>
      <c r="E200" s="5" t="s">
        <v>4</v>
      </c>
      <c r="F200" s="37" t="e">
        <f>F201</f>
        <v>#REF!</v>
      </c>
      <c r="G200" s="37"/>
      <c r="H200" s="97">
        <f>H201</f>
        <v>913.5999999999999</v>
      </c>
    </row>
    <row r="201" spans="1:8" ht="35.25" customHeight="1">
      <c r="A201" s="58" t="s">
        <v>17</v>
      </c>
      <c r="B201" s="5" t="s">
        <v>8</v>
      </c>
      <c r="C201" s="5" t="s">
        <v>19</v>
      </c>
      <c r="D201" s="5" t="s">
        <v>54</v>
      </c>
      <c r="E201" s="5" t="s">
        <v>4</v>
      </c>
      <c r="F201" s="37" t="e">
        <f>#REF!</f>
        <v>#REF!</v>
      </c>
      <c r="G201" s="37">
        <v>860</v>
      </c>
      <c r="H201" s="97">
        <f>H202+H203+H204</f>
        <v>913.5999999999999</v>
      </c>
    </row>
    <row r="202" spans="1:8" ht="44.25" customHeight="1">
      <c r="A202" s="74" t="s">
        <v>135</v>
      </c>
      <c r="B202" s="5" t="s">
        <v>8</v>
      </c>
      <c r="C202" s="5" t="s">
        <v>19</v>
      </c>
      <c r="D202" s="5" t="s">
        <v>54</v>
      </c>
      <c r="E202" s="43" t="s">
        <v>75</v>
      </c>
      <c r="F202" s="37"/>
      <c r="G202" s="37"/>
      <c r="H202" s="97">
        <v>636.8</v>
      </c>
    </row>
    <row r="203" spans="1:8" ht="45.75" customHeight="1">
      <c r="A203" s="58" t="s">
        <v>134</v>
      </c>
      <c r="B203" s="5" t="s">
        <v>8</v>
      </c>
      <c r="C203" s="5" t="s">
        <v>19</v>
      </c>
      <c r="D203" s="5" t="s">
        <v>54</v>
      </c>
      <c r="E203" s="43" t="s">
        <v>72</v>
      </c>
      <c r="F203" s="37"/>
      <c r="G203" s="37"/>
      <c r="H203" s="97">
        <v>271.8</v>
      </c>
    </row>
    <row r="204" spans="1:8" ht="31.5" customHeight="1">
      <c r="A204" s="74" t="s">
        <v>77</v>
      </c>
      <c r="B204" s="5" t="s">
        <v>8</v>
      </c>
      <c r="C204" s="5" t="s">
        <v>19</v>
      </c>
      <c r="D204" s="5" t="s">
        <v>54</v>
      </c>
      <c r="E204" s="28" t="s">
        <v>76</v>
      </c>
      <c r="F204" s="37"/>
      <c r="G204" s="37"/>
      <c r="H204" s="97">
        <v>5</v>
      </c>
    </row>
    <row r="205" spans="1:11" ht="23.25" customHeight="1">
      <c r="A205" s="74" t="s">
        <v>55</v>
      </c>
      <c r="B205" s="67" t="s">
        <v>8</v>
      </c>
      <c r="C205" s="67" t="s">
        <v>19</v>
      </c>
      <c r="D205" s="69" t="s">
        <v>90</v>
      </c>
      <c r="E205" s="67" t="s">
        <v>4</v>
      </c>
      <c r="F205" s="37"/>
      <c r="G205" s="37"/>
      <c r="H205" s="97">
        <f>H206</f>
        <v>1.5</v>
      </c>
      <c r="K205" s="80"/>
    </row>
    <row r="206" spans="1:8" ht="93" customHeight="1">
      <c r="A206" s="94" t="s">
        <v>152</v>
      </c>
      <c r="B206" s="67" t="s">
        <v>8</v>
      </c>
      <c r="C206" s="67" t="s">
        <v>19</v>
      </c>
      <c r="D206" s="69" t="s">
        <v>231</v>
      </c>
      <c r="E206" s="67" t="s">
        <v>4</v>
      </c>
      <c r="F206" s="17"/>
      <c r="G206" s="17"/>
      <c r="H206" s="97">
        <f>H207</f>
        <v>1.5</v>
      </c>
    </row>
    <row r="207" spans="1:8" ht="43.5" customHeight="1">
      <c r="A207" s="74" t="s">
        <v>135</v>
      </c>
      <c r="B207" s="67" t="s">
        <v>8</v>
      </c>
      <c r="C207" s="67" t="s">
        <v>19</v>
      </c>
      <c r="D207" s="69" t="s">
        <v>231</v>
      </c>
      <c r="E207" s="67" t="s">
        <v>75</v>
      </c>
      <c r="F207" s="17"/>
      <c r="G207" s="17"/>
      <c r="H207" s="97">
        <v>1.5</v>
      </c>
    </row>
    <row r="208" spans="1:8" ht="62.25" customHeight="1">
      <c r="A208" s="116" t="s">
        <v>117</v>
      </c>
      <c r="B208" s="67" t="s">
        <v>8</v>
      </c>
      <c r="C208" s="67" t="s">
        <v>19</v>
      </c>
      <c r="D208" s="69" t="s">
        <v>256</v>
      </c>
      <c r="E208" s="67" t="s">
        <v>4</v>
      </c>
      <c r="F208" s="17"/>
      <c r="G208" s="17"/>
      <c r="H208" s="97">
        <f>H209</f>
        <v>134.4</v>
      </c>
    </row>
    <row r="209" spans="1:8" ht="51" customHeight="1">
      <c r="A209" s="50" t="s">
        <v>79</v>
      </c>
      <c r="B209" s="124" t="s">
        <v>8</v>
      </c>
      <c r="C209" s="124" t="s">
        <v>19</v>
      </c>
      <c r="D209" s="126" t="s">
        <v>162</v>
      </c>
      <c r="E209" s="124" t="s">
        <v>4</v>
      </c>
      <c r="F209" s="125"/>
      <c r="G209" s="125"/>
      <c r="H209" s="97">
        <f>H210</f>
        <v>134.4</v>
      </c>
    </row>
    <row r="210" spans="1:8" ht="56.25" customHeight="1">
      <c r="A210" s="75" t="s">
        <v>135</v>
      </c>
      <c r="B210" s="124" t="s">
        <v>8</v>
      </c>
      <c r="C210" s="124" t="s">
        <v>19</v>
      </c>
      <c r="D210" s="126" t="s">
        <v>162</v>
      </c>
      <c r="E210" s="124" t="s">
        <v>75</v>
      </c>
      <c r="F210" s="125"/>
      <c r="G210" s="125"/>
      <c r="H210" s="97">
        <f>114.4+20</f>
        <v>134.4</v>
      </c>
    </row>
    <row r="211" spans="1:8" ht="107.25" customHeight="1">
      <c r="A211" s="58" t="s">
        <v>80</v>
      </c>
      <c r="B211" s="67" t="s">
        <v>8</v>
      </c>
      <c r="C211" s="67" t="s">
        <v>19</v>
      </c>
      <c r="D211" s="69" t="s">
        <v>81</v>
      </c>
      <c r="E211" s="67" t="s">
        <v>4</v>
      </c>
      <c r="F211" s="17"/>
      <c r="G211" s="17"/>
      <c r="H211" s="97">
        <f>H213+H215+H216+H220+H222+H224+H226</f>
        <v>88.60000000000001</v>
      </c>
    </row>
    <row r="212" spans="1:8" ht="79.5" customHeight="1">
      <c r="A212" s="74" t="s">
        <v>153</v>
      </c>
      <c r="B212" s="67" t="s">
        <v>8</v>
      </c>
      <c r="C212" s="67" t="s">
        <v>19</v>
      </c>
      <c r="D212" s="69" t="s">
        <v>85</v>
      </c>
      <c r="E212" s="67" t="s">
        <v>4</v>
      </c>
      <c r="F212" s="17"/>
      <c r="G212" s="17"/>
      <c r="H212" s="97">
        <f>H213</f>
        <v>0.5</v>
      </c>
    </row>
    <row r="213" spans="1:8" ht="46.5" customHeight="1">
      <c r="A213" s="74" t="s">
        <v>135</v>
      </c>
      <c r="B213" s="67" t="s">
        <v>8</v>
      </c>
      <c r="C213" s="67" t="s">
        <v>19</v>
      </c>
      <c r="D213" s="69" t="s">
        <v>85</v>
      </c>
      <c r="E213" s="67" t="s">
        <v>75</v>
      </c>
      <c r="F213" s="17"/>
      <c r="G213" s="17"/>
      <c r="H213" s="97">
        <v>0.5</v>
      </c>
    </row>
    <row r="214" spans="1:8" ht="30" customHeight="1">
      <c r="A214" s="91" t="s">
        <v>110</v>
      </c>
      <c r="B214" s="67" t="s">
        <v>8</v>
      </c>
      <c r="C214" s="67" t="s">
        <v>19</v>
      </c>
      <c r="D214" s="69" t="s">
        <v>56</v>
      </c>
      <c r="E214" s="67" t="s">
        <v>4</v>
      </c>
      <c r="F214" s="17"/>
      <c r="G214" s="17"/>
      <c r="H214" s="97">
        <f>H215</f>
        <v>1.9</v>
      </c>
    </row>
    <row r="215" spans="1:8" ht="45" customHeight="1">
      <c r="A215" s="74" t="s">
        <v>135</v>
      </c>
      <c r="B215" s="67" t="s">
        <v>8</v>
      </c>
      <c r="C215" s="67" t="s">
        <v>19</v>
      </c>
      <c r="D215" s="69" t="s">
        <v>56</v>
      </c>
      <c r="E215" s="67" t="s">
        <v>75</v>
      </c>
      <c r="F215" s="17"/>
      <c r="G215" s="17"/>
      <c r="H215" s="97">
        <v>1.9</v>
      </c>
    </row>
    <row r="216" spans="1:8" ht="23.25" customHeight="1">
      <c r="A216" s="96" t="s">
        <v>123</v>
      </c>
      <c r="B216" s="57" t="s">
        <v>8</v>
      </c>
      <c r="C216" s="57" t="s">
        <v>19</v>
      </c>
      <c r="D216" s="56" t="s">
        <v>94</v>
      </c>
      <c r="E216" s="40" t="s">
        <v>4</v>
      </c>
      <c r="F216" s="17"/>
      <c r="G216" s="17"/>
      <c r="H216" s="97">
        <f>H217+H218+H219</f>
        <v>78.9</v>
      </c>
    </row>
    <row r="217" spans="1:8" ht="49.5" customHeight="1">
      <c r="A217" s="74" t="s">
        <v>135</v>
      </c>
      <c r="B217" s="57" t="s">
        <v>8</v>
      </c>
      <c r="C217" s="57" t="s">
        <v>19</v>
      </c>
      <c r="D217" s="56" t="s">
        <v>94</v>
      </c>
      <c r="E217" s="40" t="s">
        <v>75</v>
      </c>
      <c r="F217" s="17"/>
      <c r="G217" s="17"/>
      <c r="H217" s="97">
        <v>63.7</v>
      </c>
    </row>
    <row r="218" spans="1:8" ht="49.5" customHeight="1">
      <c r="A218" s="74" t="s">
        <v>225</v>
      </c>
      <c r="B218" s="57" t="s">
        <v>8</v>
      </c>
      <c r="C218" s="57" t="s">
        <v>19</v>
      </c>
      <c r="D218" s="56" t="s">
        <v>94</v>
      </c>
      <c r="E218" s="40" t="s">
        <v>216</v>
      </c>
      <c r="F218" s="17"/>
      <c r="G218" s="17"/>
      <c r="H218" s="97">
        <v>0.9</v>
      </c>
    </row>
    <row r="219" spans="1:8" ht="49.5" customHeight="1">
      <c r="A219" s="58" t="s">
        <v>134</v>
      </c>
      <c r="B219" s="57" t="s">
        <v>8</v>
      </c>
      <c r="C219" s="57" t="s">
        <v>19</v>
      </c>
      <c r="D219" s="56" t="s">
        <v>94</v>
      </c>
      <c r="E219" s="40" t="s">
        <v>72</v>
      </c>
      <c r="F219" s="17"/>
      <c r="G219" s="17"/>
      <c r="H219" s="97">
        <v>14.3</v>
      </c>
    </row>
    <row r="220" spans="1:8" ht="89.25" customHeight="1">
      <c r="A220" s="73" t="s">
        <v>158</v>
      </c>
      <c r="B220" s="23" t="s">
        <v>8</v>
      </c>
      <c r="C220" s="23" t="s">
        <v>19</v>
      </c>
      <c r="D220" s="39" t="s">
        <v>96</v>
      </c>
      <c r="E220" s="23" t="s">
        <v>4</v>
      </c>
      <c r="F220" s="17"/>
      <c r="G220" s="17"/>
      <c r="H220" s="97">
        <f>H221</f>
        <v>4.5</v>
      </c>
    </row>
    <row r="221" spans="1:8" ht="42" customHeight="1">
      <c r="A221" s="74" t="s">
        <v>135</v>
      </c>
      <c r="B221" s="60" t="s">
        <v>8</v>
      </c>
      <c r="C221" s="60" t="s">
        <v>19</v>
      </c>
      <c r="D221" s="39" t="s">
        <v>96</v>
      </c>
      <c r="E221" s="23" t="s">
        <v>75</v>
      </c>
      <c r="F221" s="17"/>
      <c r="G221" s="17"/>
      <c r="H221" s="97">
        <v>4.5</v>
      </c>
    </row>
    <row r="222" spans="1:8" ht="88.5" customHeight="1">
      <c r="A222" s="58" t="s">
        <v>155</v>
      </c>
      <c r="B222" s="56" t="s">
        <v>8</v>
      </c>
      <c r="C222" s="56" t="s">
        <v>19</v>
      </c>
      <c r="D222" s="56" t="s">
        <v>87</v>
      </c>
      <c r="E222" s="56" t="s">
        <v>4</v>
      </c>
      <c r="F222" s="17"/>
      <c r="G222" s="17"/>
      <c r="H222" s="97">
        <f>H223</f>
        <v>0.5</v>
      </c>
    </row>
    <row r="223" spans="1:8" ht="43.5" customHeight="1">
      <c r="A223" s="74" t="s">
        <v>135</v>
      </c>
      <c r="B223" s="56" t="s">
        <v>8</v>
      </c>
      <c r="C223" s="56" t="s">
        <v>19</v>
      </c>
      <c r="D223" s="56" t="s">
        <v>87</v>
      </c>
      <c r="E223" s="56" t="s">
        <v>75</v>
      </c>
      <c r="F223" s="17"/>
      <c r="G223" s="17"/>
      <c r="H223" s="97">
        <v>0.5</v>
      </c>
    </row>
    <row r="224" spans="1:8" ht="76.5" customHeight="1">
      <c r="A224" s="95" t="s">
        <v>159</v>
      </c>
      <c r="B224" s="60" t="s">
        <v>8</v>
      </c>
      <c r="C224" s="60" t="s">
        <v>19</v>
      </c>
      <c r="D224" s="77" t="s">
        <v>98</v>
      </c>
      <c r="E224" s="23" t="s">
        <v>4</v>
      </c>
      <c r="F224" s="17"/>
      <c r="G224" s="17"/>
      <c r="H224" s="97">
        <f>H225</f>
        <v>2</v>
      </c>
    </row>
    <row r="225" spans="1:8" ht="47.25" customHeight="1">
      <c r="A225" s="74" t="s">
        <v>135</v>
      </c>
      <c r="B225" s="60" t="s">
        <v>8</v>
      </c>
      <c r="C225" s="60" t="s">
        <v>19</v>
      </c>
      <c r="D225" s="77" t="s">
        <v>98</v>
      </c>
      <c r="E225" s="23" t="s">
        <v>75</v>
      </c>
      <c r="F225" s="17"/>
      <c r="G225" s="17"/>
      <c r="H225" s="97">
        <v>2</v>
      </c>
    </row>
    <row r="226" spans="1:8" ht="69" customHeight="1">
      <c r="A226" s="50" t="s">
        <v>247</v>
      </c>
      <c r="B226" s="60" t="s">
        <v>8</v>
      </c>
      <c r="C226" s="60" t="s">
        <v>19</v>
      </c>
      <c r="D226" s="77" t="s">
        <v>248</v>
      </c>
      <c r="E226" s="23" t="s">
        <v>4</v>
      </c>
      <c r="F226" s="17"/>
      <c r="G226" s="17"/>
      <c r="H226" s="97">
        <f>H227</f>
        <v>0.3</v>
      </c>
    </row>
    <row r="227" spans="1:8" ht="47.25" customHeight="1">
      <c r="A227" s="74" t="s">
        <v>135</v>
      </c>
      <c r="B227" s="60" t="s">
        <v>8</v>
      </c>
      <c r="C227" s="60" t="s">
        <v>19</v>
      </c>
      <c r="D227" s="77" t="s">
        <v>98</v>
      </c>
      <c r="E227" s="23" t="s">
        <v>75</v>
      </c>
      <c r="F227" s="17"/>
      <c r="G227" s="17"/>
      <c r="H227" s="97">
        <v>0.3</v>
      </c>
    </row>
    <row r="228" spans="1:8" ht="33.75" customHeight="1">
      <c r="A228" s="175" t="s">
        <v>179</v>
      </c>
      <c r="B228" s="172" t="s">
        <v>35</v>
      </c>
      <c r="C228" s="172" t="s">
        <v>13</v>
      </c>
      <c r="D228" s="173" t="s">
        <v>23</v>
      </c>
      <c r="E228" s="112" t="s">
        <v>4</v>
      </c>
      <c r="F228" s="174"/>
      <c r="G228" s="174"/>
      <c r="H228" s="107">
        <f>H229+H254</f>
        <v>6083.8</v>
      </c>
    </row>
    <row r="229" spans="1:8" ht="33" customHeight="1">
      <c r="A229" s="176" t="s">
        <v>180</v>
      </c>
      <c r="B229" s="153" t="s">
        <v>35</v>
      </c>
      <c r="C229" s="153" t="s">
        <v>5</v>
      </c>
      <c r="D229" s="177" t="s">
        <v>23</v>
      </c>
      <c r="E229" s="153" t="s">
        <v>4</v>
      </c>
      <c r="F229" s="178"/>
      <c r="G229" s="178"/>
      <c r="H229" s="151">
        <f>H230+H234+H238+H248+H252</f>
        <v>5578.3</v>
      </c>
    </row>
    <row r="230" spans="1:8" ht="36" customHeight="1">
      <c r="A230" s="58" t="s">
        <v>181</v>
      </c>
      <c r="B230" s="43" t="s">
        <v>35</v>
      </c>
      <c r="C230" s="43" t="s">
        <v>5</v>
      </c>
      <c r="D230" s="43" t="s">
        <v>182</v>
      </c>
      <c r="E230" s="43" t="s">
        <v>4</v>
      </c>
      <c r="F230" s="31"/>
      <c r="G230" s="32"/>
      <c r="H230" s="101">
        <f>H231</f>
        <v>1981.4</v>
      </c>
    </row>
    <row r="231" spans="1:8" ht="35.25" customHeight="1">
      <c r="A231" s="2" t="s">
        <v>50</v>
      </c>
      <c r="B231" s="65" t="s">
        <v>35</v>
      </c>
      <c r="C231" s="65" t="s">
        <v>5</v>
      </c>
      <c r="D231" s="65" t="s">
        <v>183</v>
      </c>
      <c r="E231" s="65" t="s">
        <v>4</v>
      </c>
      <c r="F231" s="33" t="e">
        <f>#REF!</f>
        <v>#REF!</v>
      </c>
      <c r="G231" s="33" t="e">
        <f>#REF!</f>
        <v>#REF!</v>
      </c>
      <c r="H231" s="97">
        <f>H232+H233</f>
        <v>1981.4</v>
      </c>
    </row>
    <row r="232" spans="1:8" ht="47.25" customHeight="1">
      <c r="A232" s="73" t="s">
        <v>137</v>
      </c>
      <c r="B232" s="65" t="s">
        <v>35</v>
      </c>
      <c r="C232" s="65" t="s">
        <v>5</v>
      </c>
      <c r="D232" s="65" t="s">
        <v>183</v>
      </c>
      <c r="E232" s="65" t="s">
        <v>138</v>
      </c>
      <c r="F232" s="33"/>
      <c r="G232" s="33"/>
      <c r="H232" s="97">
        <v>17.4</v>
      </c>
    </row>
    <row r="233" spans="1:8" ht="78" customHeight="1">
      <c r="A233" s="58" t="s">
        <v>140</v>
      </c>
      <c r="B233" s="65" t="s">
        <v>35</v>
      </c>
      <c r="C233" s="65" t="s">
        <v>5</v>
      </c>
      <c r="D233" s="65" t="s">
        <v>183</v>
      </c>
      <c r="E233" s="65" t="s">
        <v>78</v>
      </c>
      <c r="F233" s="33"/>
      <c r="G233" s="33"/>
      <c r="H233" s="97">
        <v>1964</v>
      </c>
    </row>
    <row r="234" spans="1:8" ht="37.5" customHeight="1">
      <c r="A234" s="2" t="s">
        <v>17</v>
      </c>
      <c r="B234" s="65" t="s">
        <v>35</v>
      </c>
      <c r="C234" s="65" t="s">
        <v>5</v>
      </c>
      <c r="D234" s="65" t="s">
        <v>116</v>
      </c>
      <c r="E234" s="65" t="s">
        <v>4</v>
      </c>
      <c r="F234" s="33" t="e">
        <f>#REF!</f>
        <v>#REF!</v>
      </c>
      <c r="G234" s="33" t="e">
        <f>#REF!</f>
        <v>#REF!</v>
      </c>
      <c r="H234" s="97">
        <f>H235+H236+H237</f>
        <v>320</v>
      </c>
    </row>
    <row r="235" spans="1:8" ht="42" customHeight="1">
      <c r="A235" s="74" t="s">
        <v>135</v>
      </c>
      <c r="B235" s="65" t="s">
        <v>35</v>
      </c>
      <c r="C235" s="65" t="s">
        <v>5</v>
      </c>
      <c r="D235" s="65" t="s">
        <v>116</v>
      </c>
      <c r="E235" s="65" t="s">
        <v>75</v>
      </c>
      <c r="F235" s="33"/>
      <c r="G235" s="33"/>
      <c r="H235" s="97">
        <v>288</v>
      </c>
    </row>
    <row r="236" spans="1:8" ht="42.75" customHeight="1">
      <c r="A236" s="58" t="s">
        <v>134</v>
      </c>
      <c r="B236" s="65" t="s">
        <v>35</v>
      </c>
      <c r="C236" s="65" t="s">
        <v>5</v>
      </c>
      <c r="D236" s="65" t="s">
        <v>116</v>
      </c>
      <c r="E236" s="65" t="s">
        <v>72</v>
      </c>
      <c r="F236" s="33"/>
      <c r="G236" s="33"/>
      <c r="H236" s="97">
        <v>31</v>
      </c>
    </row>
    <row r="237" spans="1:8" ht="32.25" customHeight="1">
      <c r="A237" s="74" t="s">
        <v>77</v>
      </c>
      <c r="B237" s="65" t="s">
        <v>35</v>
      </c>
      <c r="C237" s="65" t="s">
        <v>5</v>
      </c>
      <c r="D237" s="65" t="s">
        <v>116</v>
      </c>
      <c r="E237" s="65" t="s">
        <v>76</v>
      </c>
      <c r="F237" s="33"/>
      <c r="G237" s="33"/>
      <c r="H237" s="97">
        <v>1</v>
      </c>
    </row>
    <row r="238" spans="1:8" ht="24" customHeight="1">
      <c r="A238" s="2" t="s">
        <v>36</v>
      </c>
      <c r="B238" s="65" t="s">
        <v>35</v>
      </c>
      <c r="C238" s="65" t="s">
        <v>5</v>
      </c>
      <c r="D238" s="65" t="s">
        <v>128</v>
      </c>
      <c r="E238" s="65" t="s">
        <v>33</v>
      </c>
      <c r="F238" s="33">
        <f>F241+F249</f>
        <v>0</v>
      </c>
      <c r="G238" s="34">
        <f>G241</f>
        <v>0</v>
      </c>
      <c r="H238" s="97">
        <f>H239+H241</f>
        <v>1723.1000000000001</v>
      </c>
    </row>
    <row r="239" spans="1:8" ht="80.25" customHeight="1">
      <c r="A239" s="2" t="s">
        <v>259</v>
      </c>
      <c r="B239" s="67" t="s">
        <v>35</v>
      </c>
      <c r="C239" s="67" t="s">
        <v>5</v>
      </c>
      <c r="D239" s="67" t="s">
        <v>260</v>
      </c>
      <c r="E239" s="67" t="s">
        <v>4</v>
      </c>
      <c r="F239" s="33"/>
      <c r="G239" s="34"/>
      <c r="H239" s="97">
        <f>H240</f>
        <v>74.4</v>
      </c>
    </row>
    <row r="240" spans="1:8" ht="51" customHeight="1">
      <c r="A240" s="58" t="s">
        <v>134</v>
      </c>
      <c r="B240" s="67" t="s">
        <v>35</v>
      </c>
      <c r="C240" s="67" t="s">
        <v>5</v>
      </c>
      <c r="D240" s="67" t="s">
        <v>260</v>
      </c>
      <c r="E240" s="67" t="s">
        <v>72</v>
      </c>
      <c r="F240" s="33"/>
      <c r="G240" s="34"/>
      <c r="H240" s="97">
        <v>74.4</v>
      </c>
    </row>
    <row r="241" spans="1:8" ht="36.75" customHeight="1">
      <c r="A241" s="2" t="s">
        <v>50</v>
      </c>
      <c r="B241" s="65" t="s">
        <v>35</v>
      </c>
      <c r="C241" s="65" t="s">
        <v>5</v>
      </c>
      <c r="D241" s="65" t="s">
        <v>51</v>
      </c>
      <c r="E241" s="65" t="s">
        <v>4</v>
      </c>
      <c r="F241" s="33">
        <f>F248</f>
        <v>0</v>
      </c>
      <c r="G241" s="33">
        <f>G248</f>
        <v>0</v>
      </c>
      <c r="H241" s="97">
        <f>H242+H243+H244+H245+H246</f>
        <v>1648.7</v>
      </c>
    </row>
    <row r="242" spans="1:8" ht="41.25" customHeight="1">
      <c r="A242" s="74" t="s">
        <v>135</v>
      </c>
      <c r="B242" s="65" t="s">
        <v>35</v>
      </c>
      <c r="C242" s="65" t="s">
        <v>5</v>
      </c>
      <c r="D242" s="65" t="s">
        <v>51</v>
      </c>
      <c r="E242" s="65" t="s">
        <v>75</v>
      </c>
      <c r="F242" s="33"/>
      <c r="G242" s="33"/>
      <c r="H242" s="97">
        <v>1392.8</v>
      </c>
    </row>
    <row r="243" spans="1:8" ht="43.5" customHeight="1">
      <c r="A243" s="58" t="s">
        <v>134</v>
      </c>
      <c r="B243" s="65" t="s">
        <v>35</v>
      </c>
      <c r="C243" s="65" t="s">
        <v>5</v>
      </c>
      <c r="D243" s="65" t="s">
        <v>51</v>
      </c>
      <c r="E243" s="65" t="s">
        <v>72</v>
      </c>
      <c r="F243" s="33"/>
      <c r="G243" s="33"/>
      <c r="H243" s="97">
        <v>227.4</v>
      </c>
    </row>
    <row r="244" spans="1:8" ht="42.75" customHeight="1">
      <c r="A244" s="73" t="s">
        <v>137</v>
      </c>
      <c r="B244" s="65" t="s">
        <v>35</v>
      </c>
      <c r="C244" s="65" t="s">
        <v>5</v>
      </c>
      <c r="D244" s="65" t="s">
        <v>51</v>
      </c>
      <c r="E244" s="65" t="s">
        <v>138</v>
      </c>
      <c r="F244" s="33"/>
      <c r="G244" s="33"/>
      <c r="H244" s="97">
        <v>25</v>
      </c>
    </row>
    <row r="245" spans="1:8" ht="29.25" customHeight="1">
      <c r="A245" s="74" t="s">
        <v>74</v>
      </c>
      <c r="B245" s="46" t="s">
        <v>35</v>
      </c>
      <c r="C245" s="46" t="s">
        <v>5</v>
      </c>
      <c r="D245" s="46" t="s">
        <v>51</v>
      </c>
      <c r="E245" s="65" t="s">
        <v>73</v>
      </c>
      <c r="F245" s="33"/>
      <c r="G245" s="33"/>
      <c r="H245" s="97">
        <v>0.1</v>
      </c>
    </row>
    <row r="246" spans="1:8" ht="29.25" customHeight="1">
      <c r="A246" s="74" t="s">
        <v>77</v>
      </c>
      <c r="B246" s="46" t="s">
        <v>35</v>
      </c>
      <c r="C246" s="46" t="s">
        <v>5</v>
      </c>
      <c r="D246" s="46" t="s">
        <v>51</v>
      </c>
      <c r="E246" s="65" t="s">
        <v>76</v>
      </c>
      <c r="F246" s="33"/>
      <c r="G246" s="33"/>
      <c r="H246" s="97">
        <v>3.4</v>
      </c>
    </row>
    <row r="247" spans="1:8" ht="58.5" customHeight="1">
      <c r="A247" s="93" t="s">
        <v>117</v>
      </c>
      <c r="B247" s="46" t="s">
        <v>35</v>
      </c>
      <c r="C247" s="46" t="s">
        <v>5</v>
      </c>
      <c r="D247" s="46" t="s">
        <v>118</v>
      </c>
      <c r="E247" s="68" t="s">
        <v>4</v>
      </c>
      <c r="F247" s="33"/>
      <c r="G247" s="33"/>
      <c r="H247" s="97">
        <f>H248</f>
        <v>1548.8</v>
      </c>
    </row>
    <row r="248" spans="1:8" ht="44.25" customHeight="1">
      <c r="A248" s="58" t="s">
        <v>79</v>
      </c>
      <c r="B248" s="3" t="s">
        <v>35</v>
      </c>
      <c r="C248" s="3" t="s">
        <v>5</v>
      </c>
      <c r="D248" s="103" t="s">
        <v>162</v>
      </c>
      <c r="E248" s="46" t="s">
        <v>4</v>
      </c>
      <c r="F248" s="47"/>
      <c r="G248" s="47"/>
      <c r="H248" s="97">
        <f>H249+H250+H251</f>
        <v>1548.8</v>
      </c>
    </row>
    <row r="249" spans="1:8" ht="44.25" customHeight="1">
      <c r="A249" s="74" t="s">
        <v>135</v>
      </c>
      <c r="B249" s="3" t="s">
        <v>35</v>
      </c>
      <c r="C249" s="3" t="s">
        <v>5</v>
      </c>
      <c r="D249" s="103" t="s">
        <v>162</v>
      </c>
      <c r="E249" s="46" t="s">
        <v>75</v>
      </c>
      <c r="F249" s="48"/>
      <c r="G249" s="48"/>
      <c r="H249" s="102">
        <f>138+560</f>
        <v>698</v>
      </c>
    </row>
    <row r="250" spans="1:8" ht="43.5" customHeight="1">
      <c r="A250" s="58" t="s">
        <v>134</v>
      </c>
      <c r="B250" s="3" t="s">
        <v>35</v>
      </c>
      <c r="C250" s="3" t="s">
        <v>5</v>
      </c>
      <c r="D250" s="103" t="s">
        <v>162</v>
      </c>
      <c r="E250" s="46" t="s">
        <v>72</v>
      </c>
      <c r="F250" s="48"/>
      <c r="G250" s="48"/>
      <c r="H250" s="102">
        <v>90.8</v>
      </c>
    </row>
    <row r="251" spans="1:8" ht="76.5" customHeight="1">
      <c r="A251" s="58" t="s">
        <v>140</v>
      </c>
      <c r="B251" s="3" t="s">
        <v>35</v>
      </c>
      <c r="C251" s="3" t="s">
        <v>5</v>
      </c>
      <c r="D251" s="103" t="s">
        <v>162</v>
      </c>
      <c r="E251" s="46" t="s">
        <v>78</v>
      </c>
      <c r="F251" s="48"/>
      <c r="G251" s="48"/>
      <c r="H251" s="102">
        <f>620+140</f>
        <v>760</v>
      </c>
    </row>
    <row r="252" spans="1:8" ht="60" customHeight="1">
      <c r="A252" s="73" t="s">
        <v>99</v>
      </c>
      <c r="B252" s="3" t="s">
        <v>35</v>
      </c>
      <c r="C252" s="3" t="s">
        <v>5</v>
      </c>
      <c r="D252" s="3" t="s">
        <v>101</v>
      </c>
      <c r="E252" s="42" t="s">
        <v>4</v>
      </c>
      <c r="F252" s="48"/>
      <c r="G252" s="48"/>
      <c r="H252" s="102">
        <f>H253</f>
        <v>5</v>
      </c>
    </row>
    <row r="253" spans="1:8" ht="31.5" customHeight="1">
      <c r="A253" s="50" t="s">
        <v>125</v>
      </c>
      <c r="B253" s="3" t="s">
        <v>35</v>
      </c>
      <c r="C253" s="3" t="s">
        <v>5</v>
      </c>
      <c r="D253" s="3" t="s">
        <v>101</v>
      </c>
      <c r="E253" s="42" t="s">
        <v>126</v>
      </c>
      <c r="F253" s="48"/>
      <c r="G253" s="48"/>
      <c r="H253" s="102">
        <f>15-10</f>
        <v>5</v>
      </c>
    </row>
    <row r="254" spans="1:8" ht="28.5" customHeight="1">
      <c r="A254" s="7" t="s">
        <v>68</v>
      </c>
      <c r="B254" s="23" t="s">
        <v>35</v>
      </c>
      <c r="C254" s="23" t="s">
        <v>12</v>
      </c>
      <c r="D254" s="23" t="s">
        <v>23</v>
      </c>
      <c r="E254" s="23" t="s">
        <v>4</v>
      </c>
      <c r="F254" s="35" t="e">
        <f aca="true" t="shared" si="0" ref="F254:H255">F255</f>
        <v>#REF!</v>
      </c>
      <c r="G254" s="35" t="e">
        <f t="shared" si="0"/>
        <v>#REF!</v>
      </c>
      <c r="H254" s="97">
        <f t="shared" si="0"/>
        <v>505.5</v>
      </c>
    </row>
    <row r="255" spans="1:8" ht="59.25" customHeight="1">
      <c r="A255" s="152" t="s">
        <v>44</v>
      </c>
      <c r="B255" s="149" t="s">
        <v>35</v>
      </c>
      <c r="C255" s="149" t="s">
        <v>12</v>
      </c>
      <c r="D255" s="149" t="s">
        <v>47</v>
      </c>
      <c r="E255" s="149" t="s">
        <v>4</v>
      </c>
      <c r="F255" s="179" t="e">
        <f t="shared" si="0"/>
        <v>#REF!</v>
      </c>
      <c r="G255" s="179" t="e">
        <f t="shared" si="0"/>
        <v>#REF!</v>
      </c>
      <c r="H255" s="151">
        <f t="shared" si="0"/>
        <v>505.5</v>
      </c>
    </row>
    <row r="256" spans="1:8" ht="21.75" customHeight="1">
      <c r="A256" s="74" t="s">
        <v>15</v>
      </c>
      <c r="B256" s="28" t="s">
        <v>35</v>
      </c>
      <c r="C256" s="28" t="s">
        <v>12</v>
      </c>
      <c r="D256" s="28" t="s">
        <v>48</v>
      </c>
      <c r="E256" s="28" t="s">
        <v>4</v>
      </c>
      <c r="F256" s="31" t="e">
        <f>#REF!</f>
        <v>#REF!</v>
      </c>
      <c r="G256" s="31" t="e">
        <f>#REF!</f>
        <v>#REF!</v>
      </c>
      <c r="H256" s="101">
        <f>H257+H258+H259+H260</f>
        <v>505.5</v>
      </c>
    </row>
    <row r="257" spans="1:8" ht="48" customHeight="1">
      <c r="A257" s="74" t="s">
        <v>133</v>
      </c>
      <c r="B257" s="28" t="s">
        <v>35</v>
      </c>
      <c r="C257" s="28" t="s">
        <v>12</v>
      </c>
      <c r="D257" s="28" t="s">
        <v>48</v>
      </c>
      <c r="E257" s="28" t="s">
        <v>70</v>
      </c>
      <c r="F257" s="36"/>
      <c r="G257" s="36"/>
      <c r="H257" s="101">
        <v>412.9</v>
      </c>
    </row>
    <row r="258" spans="1:8" ht="45" customHeight="1">
      <c r="A258" s="58" t="s">
        <v>134</v>
      </c>
      <c r="B258" s="28" t="s">
        <v>35</v>
      </c>
      <c r="C258" s="28" t="s">
        <v>12</v>
      </c>
      <c r="D258" s="28" t="s">
        <v>48</v>
      </c>
      <c r="E258" s="28" t="s">
        <v>72</v>
      </c>
      <c r="F258" s="36"/>
      <c r="G258" s="36"/>
      <c r="H258" s="101">
        <v>37.6</v>
      </c>
    </row>
    <row r="259" spans="1:8" ht="45" customHeight="1">
      <c r="A259" s="58" t="s">
        <v>212</v>
      </c>
      <c r="B259" s="28" t="s">
        <v>35</v>
      </c>
      <c r="C259" s="28" t="s">
        <v>12</v>
      </c>
      <c r="D259" s="28" t="s">
        <v>48</v>
      </c>
      <c r="E259" s="109" t="s">
        <v>105</v>
      </c>
      <c r="F259" s="36"/>
      <c r="G259" s="36"/>
      <c r="H259" s="101">
        <v>50</v>
      </c>
    </row>
    <row r="260" spans="1:8" ht="30" customHeight="1">
      <c r="A260" s="74" t="s">
        <v>77</v>
      </c>
      <c r="B260" s="28" t="s">
        <v>35</v>
      </c>
      <c r="C260" s="28" t="s">
        <v>12</v>
      </c>
      <c r="D260" s="28" t="s">
        <v>48</v>
      </c>
      <c r="E260" s="28" t="s">
        <v>76</v>
      </c>
      <c r="F260" s="31"/>
      <c r="G260" s="31"/>
      <c r="H260" s="101">
        <v>5</v>
      </c>
    </row>
    <row r="261" spans="1:8" ht="25.5" customHeight="1">
      <c r="A261" s="129" t="s">
        <v>31</v>
      </c>
      <c r="B261" s="130" t="s">
        <v>20</v>
      </c>
      <c r="C261" s="130" t="s">
        <v>13</v>
      </c>
      <c r="D261" s="130" t="s">
        <v>23</v>
      </c>
      <c r="E261" s="130" t="s">
        <v>4</v>
      </c>
      <c r="F261" s="32"/>
      <c r="G261" s="32"/>
      <c r="H261" s="131">
        <f>H262+H265+H282+H293</f>
        <v>21059.014</v>
      </c>
    </row>
    <row r="262" spans="1:8" ht="25.5" customHeight="1">
      <c r="A262" s="152" t="s">
        <v>184</v>
      </c>
      <c r="B262" s="180" t="s">
        <v>20</v>
      </c>
      <c r="C262" s="180" t="s">
        <v>5</v>
      </c>
      <c r="D262" s="180" t="s">
        <v>23</v>
      </c>
      <c r="E262" s="181" t="s">
        <v>4</v>
      </c>
      <c r="F262" s="182" t="e">
        <f>#REF!</f>
        <v>#REF!</v>
      </c>
      <c r="G262" s="182" t="e">
        <f>#REF!</f>
        <v>#REF!</v>
      </c>
      <c r="H262" s="151">
        <f>H263</f>
        <v>1315.1</v>
      </c>
    </row>
    <row r="263" spans="1:8" ht="25.5" customHeight="1">
      <c r="A263" s="73" t="s">
        <v>185</v>
      </c>
      <c r="B263" s="27" t="s">
        <v>20</v>
      </c>
      <c r="C263" s="27" t="s">
        <v>5</v>
      </c>
      <c r="D263" s="27" t="s">
        <v>187</v>
      </c>
      <c r="E263" s="26" t="s">
        <v>4</v>
      </c>
      <c r="F263" s="132">
        <f>F264</f>
        <v>0</v>
      </c>
      <c r="G263" s="132">
        <f>G264</f>
        <v>60</v>
      </c>
      <c r="H263" s="97">
        <f>H264</f>
        <v>1315.1</v>
      </c>
    </row>
    <row r="264" spans="1:8" ht="25.5" customHeight="1">
      <c r="A264" s="74" t="s">
        <v>186</v>
      </c>
      <c r="B264" s="27" t="s">
        <v>20</v>
      </c>
      <c r="C264" s="27" t="s">
        <v>5</v>
      </c>
      <c r="D264" s="27" t="s">
        <v>187</v>
      </c>
      <c r="E264" s="26" t="s">
        <v>188</v>
      </c>
      <c r="F264" s="132"/>
      <c r="G264" s="132">
        <v>60</v>
      </c>
      <c r="H264" s="97">
        <f>1295+20+0.1</f>
        <v>1315.1</v>
      </c>
    </row>
    <row r="265" spans="1:8" ht="28.5" customHeight="1">
      <c r="A265" s="183" t="s">
        <v>32</v>
      </c>
      <c r="B265" s="149" t="s">
        <v>20</v>
      </c>
      <c r="C265" s="149" t="s">
        <v>21</v>
      </c>
      <c r="D265" s="149" t="s">
        <v>23</v>
      </c>
      <c r="E265" s="149" t="s">
        <v>4</v>
      </c>
      <c r="F265" s="179"/>
      <c r="G265" s="179"/>
      <c r="H265" s="151">
        <f>H266+H275+H278+H280</f>
        <v>3509.9139999999998</v>
      </c>
    </row>
    <row r="266" spans="1:8" ht="28.5" customHeight="1">
      <c r="A266" s="183" t="s">
        <v>55</v>
      </c>
      <c r="B266" s="191" t="s">
        <v>20</v>
      </c>
      <c r="C266" s="191" t="s">
        <v>21</v>
      </c>
      <c r="D266" s="191" t="s">
        <v>90</v>
      </c>
      <c r="E266" s="192" t="s">
        <v>4</v>
      </c>
      <c r="F266" s="179"/>
      <c r="G266" s="179"/>
      <c r="H266" s="151">
        <f>H267+H270</f>
        <v>428.7</v>
      </c>
    </row>
    <row r="267" spans="1:8" ht="28.5" customHeight="1">
      <c r="A267" s="75" t="s">
        <v>191</v>
      </c>
      <c r="B267" s="136" t="s">
        <v>20</v>
      </c>
      <c r="C267" s="136" t="s">
        <v>21</v>
      </c>
      <c r="D267" s="136" t="s">
        <v>192</v>
      </c>
      <c r="E267" s="137" t="s">
        <v>4</v>
      </c>
      <c r="F267" s="138"/>
      <c r="G267" s="138"/>
      <c r="H267" s="97">
        <f>H268+H269</f>
        <v>178.3</v>
      </c>
    </row>
    <row r="268" spans="1:8" ht="45" customHeight="1">
      <c r="A268" s="50" t="s">
        <v>134</v>
      </c>
      <c r="B268" s="136" t="s">
        <v>20</v>
      </c>
      <c r="C268" s="136" t="s">
        <v>21</v>
      </c>
      <c r="D268" s="136" t="s">
        <v>192</v>
      </c>
      <c r="E268" s="196" t="s">
        <v>72</v>
      </c>
      <c r="F268" s="138"/>
      <c r="G268" s="138"/>
      <c r="H268" s="97">
        <v>26.3</v>
      </c>
    </row>
    <row r="269" spans="1:8" ht="48" customHeight="1">
      <c r="A269" s="75" t="s">
        <v>137</v>
      </c>
      <c r="B269" s="136" t="s">
        <v>20</v>
      </c>
      <c r="C269" s="136" t="s">
        <v>21</v>
      </c>
      <c r="D269" s="136" t="s">
        <v>192</v>
      </c>
      <c r="E269" s="196" t="s">
        <v>138</v>
      </c>
      <c r="F269" s="138"/>
      <c r="G269" s="138"/>
      <c r="H269" s="97">
        <v>152</v>
      </c>
    </row>
    <row r="270" spans="1:8" ht="81.75" customHeight="1">
      <c r="A270" s="50" t="s">
        <v>193</v>
      </c>
      <c r="B270" s="72" t="s">
        <v>20</v>
      </c>
      <c r="C270" s="72" t="s">
        <v>21</v>
      </c>
      <c r="D270" s="81" t="s">
        <v>194</v>
      </c>
      <c r="E270" s="196" t="s">
        <v>4</v>
      </c>
      <c r="F270" s="138"/>
      <c r="G270" s="138"/>
      <c r="H270" s="97">
        <f>H271+H272+H273+H274</f>
        <v>250.39999999999998</v>
      </c>
    </row>
    <row r="271" spans="1:8" ht="90.75" customHeight="1">
      <c r="A271" s="94" t="s">
        <v>152</v>
      </c>
      <c r="B271" s="126" t="s">
        <v>20</v>
      </c>
      <c r="C271" s="126" t="s">
        <v>21</v>
      </c>
      <c r="D271" s="81" t="s">
        <v>261</v>
      </c>
      <c r="E271" s="196" t="s">
        <v>4</v>
      </c>
      <c r="F271" s="138"/>
      <c r="G271" s="138"/>
      <c r="H271" s="97">
        <f>295.4-90.8-97.5</f>
        <v>107.09999999999997</v>
      </c>
    </row>
    <row r="272" spans="1:8" ht="46.5" customHeight="1">
      <c r="A272" s="58" t="s">
        <v>134</v>
      </c>
      <c r="B272" s="126" t="s">
        <v>20</v>
      </c>
      <c r="C272" s="126" t="s">
        <v>21</v>
      </c>
      <c r="D272" s="81" t="s">
        <v>231</v>
      </c>
      <c r="E272" s="196" t="s">
        <v>72</v>
      </c>
      <c r="F272" s="138"/>
      <c r="G272" s="138"/>
      <c r="H272" s="97">
        <v>90</v>
      </c>
    </row>
    <row r="273" spans="1:8" ht="48" customHeight="1">
      <c r="A273" s="75" t="s">
        <v>136</v>
      </c>
      <c r="B273" s="126" t="s">
        <v>20</v>
      </c>
      <c r="C273" s="126" t="s">
        <v>21</v>
      </c>
      <c r="D273" s="81" t="s">
        <v>231</v>
      </c>
      <c r="E273" s="196" t="s">
        <v>105</v>
      </c>
      <c r="F273" s="138"/>
      <c r="G273" s="138"/>
      <c r="H273" s="97">
        <v>40</v>
      </c>
    </row>
    <row r="274" spans="1:8" ht="35.25" customHeight="1">
      <c r="A274" s="58" t="s">
        <v>125</v>
      </c>
      <c r="B274" s="126" t="s">
        <v>20</v>
      </c>
      <c r="C274" s="126" t="s">
        <v>21</v>
      </c>
      <c r="D274" s="81" t="s">
        <v>231</v>
      </c>
      <c r="E274" s="196" t="s">
        <v>126</v>
      </c>
      <c r="F274" s="138"/>
      <c r="G274" s="138"/>
      <c r="H274" s="97">
        <v>13.3</v>
      </c>
    </row>
    <row r="275" spans="1:8" ht="53.25" customHeight="1">
      <c r="A275" s="50" t="s">
        <v>189</v>
      </c>
      <c r="B275" s="134" t="s">
        <v>20</v>
      </c>
      <c r="C275" s="134" t="s">
        <v>21</v>
      </c>
      <c r="D275" s="134" t="s">
        <v>226</v>
      </c>
      <c r="E275" s="135" t="s">
        <v>4</v>
      </c>
      <c r="F275" s="133"/>
      <c r="G275" s="133"/>
      <c r="H275" s="97">
        <f>H277</f>
        <v>46.7</v>
      </c>
    </row>
    <row r="276" spans="1:8" ht="72" customHeight="1">
      <c r="A276" s="75" t="s">
        <v>190</v>
      </c>
      <c r="B276" s="27" t="s">
        <v>20</v>
      </c>
      <c r="C276" s="27" t="s">
        <v>21</v>
      </c>
      <c r="D276" s="27" t="s">
        <v>227</v>
      </c>
      <c r="E276" s="25" t="s">
        <v>4</v>
      </c>
      <c r="F276" s="132"/>
      <c r="G276" s="132"/>
      <c r="H276" s="97">
        <f>H277</f>
        <v>46.7</v>
      </c>
    </row>
    <row r="277" spans="1:8" ht="45" customHeight="1">
      <c r="A277" s="75" t="s">
        <v>136</v>
      </c>
      <c r="B277" s="27" t="s">
        <v>20</v>
      </c>
      <c r="C277" s="27" t="s">
        <v>21</v>
      </c>
      <c r="D277" s="27" t="s">
        <v>227</v>
      </c>
      <c r="E277" s="25" t="s">
        <v>105</v>
      </c>
      <c r="F277" s="132"/>
      <c r="G277" s="132"/>
      <c r="H277" s="97">
        <v>46.7</v>
      </c>
    </row>
    <row r="278" spans="1:8" ht="76.5" customHeight="1">
      <c r="A278" s="75" t="s">
        <v>228</v>
      </c>
      <c r="B278" s="126" t="s">
        <v>20</v>
      </c>
      <c r="C278" s="126" t="s">
        <v>21</v>
      </c>
      <c r="D278" s="81" t="s">
        <v>221</v>
      </c>
      <c r="E278" s="196" t="s">
        <v>4</v>
      </c>
      <c r="F278" s="132"/>
      <c r="G278" s="132"/>
      <c r="H278" s="97">
        <f>H279</f>
        <v>1434.914</v>
      </c>
    </row>
    <row r="279" spans="1:8" ht="48.75" customHeight="1">
      <c r="A279" s="75" t="s">
        <v>136</v>
      </c>
      <c r="B279" s="126" t="s">
        <v>20</v>
      </c>
      <c r="C279" s="126" t="s">
        <v>21</v>
      </c>
      <c r="D279" s="81" t="s">
        <v>221</v>
      </c>
      <c r="E279" s="196" t="s">
        <v>105</v>
      </c>
      <c r="F279" s="132"/>
      <c r="G279" s="132"/>
      <c r="H279" s="97">
        <f>1240.7+398.8-398.8+194.214</f>
        <v>1434.914</v>
      </c>
    </row>
    <row r="280" spans="1:8" ht="99" customHeight="1">
      <c r="A280" s="75" t="s">
        <v>229</v>
      </c>
      <c r="B280" s="126" t="s">
        <v>20</v>
      </c>
      <c r="C280" s="126" t="s">
        <v>21</v>
      </c>
      <c r="D280" s="81" t="s">
        <v>230</v>
      </c>
      <c r="E280" s="196" t="s">
        <v>4</v>
      </c>
      <c r="F280" s="59"/>
      <c r="G280" s="59"/>
      <c r="H280" s="97">
        <f>H281</f>
        <v>1599.6</v>
      </c>
    </row>
    <row r="281" spans="1:8" ht="51.75" customHeight="1">
      <c r="A281" s="75" t="s">
        <v>136</v>
      </c>
      <c r="B281" s="126" t="s">
        <v>20</v>
      </c>
      <c r="C281" s="126" t="s">
        <v>21</v>
      </c>
      <c r="D281" s="81" t="s">
        <v>230</v>
      </c>
      <c r="E281" s="196" t="s">
        <v>105</v>
      </c>
      <c r="F281" s="59"/>
      <c r="G281" s="59"/>
      <c r="H281" s="97">
        <v>1599.6</v>
      </c>
    </row>
    <row r="282" spans="1:8" ht="30.75" customHeight="1">
      <c r="A282" s="160" t="s">
        <v>91</v>
      </c>
      <c r="B282" s="149" t="s">
        <v>20</v>
      </c>
      <c r="C282" s="149" t="s">
        <v>12</v>
      </c>
      <c r="D282" s="149" t="s">
        <v>23</v>
      </c>
      <c r="E282" s="149" t="s">
        <v>4</v>
      </c>
      <c r="F282" s="168" t="e">
        <f>#REF!</f>
        <v>#REF!</v>
      </c>
      <c r="G282" s="168"/>
      <c r="H282" s="151">
        <f>H283</f>
        <v>16222</v>
      </c>
    </row>
    <row r="283" spans="1:8" ht="120.75" customHeight="1">
      <c r="A283" s="95" t="s">
        <v>80</v>
      </c>
      <c r="B283" s="60" t="s">
        <v>20</v>
      </c>
      <c r="C283" s="60" t="s">
        <v>12</v>
      </c>
      <c r="D283" s="78" t="s">
        <v>81</v>
      </c>
      <c r="E283" s="60" t="s">
        <v>4</v>
      </c>
      <c r="F283" s="30" t="e">
        <f>#REF!+#REF!</f>
        <v>#REF!</v>
      </c>
      <c r="G283" s="30"/>
      <c r="H283" s="97">
        <f>H284+H287+H289+H291</f>
        <v>16222</v>
      </c>
    </row>
    <row r="284" spans="1:8" ht="93" customHeight="1">
      <c r="A284" s="6" t="s">
        <v>86</v>
      </c>
      <c r="B284" s="56" t="s">
        <v>20</v>
      </c>
      <c r="C284" s="56" t="s">
        <v>12</v>
      </c>
      <c r="D284" s="56" t="s">
        <v>92</v>
      </c>
      <c r="E284" s="57" t="s">
        <v>4</v>
      </c>
      <c r="F284" s="61"/>
      <c r="G284" s="61"/>
      <c r="H284" s="101">
        <f>H285</f>
        <v>301.8</v>
      </c>
    </row>
    <row r="285" spans="1:8" ht="134.25" customHeight="1">
      <c r="A285" s="7" t="s">
        <v>160</v>
      </c>
      <c r="B285" s="56" t="s">
        <v>20</v>
      </c>
      <c r="C285" s="46" t="s">
        <v>12</v>
      </c>
      <c r="D285" s="46" t="s">
        <v>56</v>
      </c>
      <c r="E285" s="46" t="s">
        <v>4</v>
      </c>
      <c r="F285" s="61"/>
      <c r="G285" s="61"/>
      <c r="H285" s="101">
        <f>H286</f>
        <v>301.8</v>
      </c>
    </row>
    <row r="286" spans="1:8" ht="47.25" customHeight="1">
      <c r="A286" s="58" t="s">
        <v>119</v>
      </c>
      <c r="B286" s="56" t="s">
        <v>20</v>
      </c>
      <c r="C286" s="46" t="s">
        <v>12</v>
      </c>
      <c r="D286" s="46" t="s">
        <v>56</v>
      </c>
      <c r="E286" s="46" t="s">
        <v>105</v>
      </c>
      <c r="F286" s="61"/>
      <c r="G286" s="61"/>
      <c r="H286" s="97">
        <v>301.8</v>
      </c>
    </row>
    <row r="287" spans="1:8" ht="45" customHeight="1">
      <c r="A287" s="73" t="s">
        <v>93</v>
      </c>
      <c r="B287" s="23" t="s">
        <v>20</v>
      </c>
      <c r="C287" s="23" t="s">
        <v>12</v>
      </c>
      <c r="D287" s="39" t="s">
        <v>94</v>
      </c>
      <c r="E287" s="23" t="s">
        <v>4</v>
      </c>
      <c r="F287" s="30"/>
      <c r="G287" s="30"/>
      <c r="H287" s="97">
        <f>H288</f>
        <v>14400.4</v>
      </c>
    </row>
    <row r="288" spans="1:8" ht="43.5" customHeight="1">
      <c r="A288" s="75" t="s">
        <v>136</v>
      </c>
      <c r="B288" s="23" t="s">
        <v>20</v>
      </c>
      <c r="C288" s="23" t="s">
        <v>12</v>
      </c>
      <c r="D288" s="39" t="s">
        <v>94</v>
      </c>
      <c r="E288" s="23" t="s">
        <v>105</v>
      </c>
      <c r="F288" s="61"/>
      <c r="G288" s="61"/>
      <c r="H288" s="97">
        <v>14400.4</v>
      </c>
    </row>
    <row r="289" spans="1:8" ht="62.25" customHeight="1">
      <c r="A289" s="2" t="s">
        <v>161</v>
      </c>
      <c r="B289" s="44" t="s">
        <v>20</v>
      </c>
      <c r="C289" s="60" t="s">
        <v>12</v>
      </c>
      <c r="D289" s="56" t="s">
        <v>95</v>
      </c>
      <c r="E289" s="44" t="s">
        <v>4</v>
      </c>
      <c r="F289" s="38" t="e">
        <f>#REF!</f>
        <v>#REF!</v>
      </c>
      <c r="G289" s="38"/>
      <c r="H289" s="97">
        <f>H290</f>
        <v>594.7</v>
      </c>
    </row>
    <row r="290" spans="1:8" ht="43.5" customHeight="1">
      <c r="A290" s="74" t="s">
        <v>135</v>
      </c>
      <c r="B290" s="44" t="s">
        <v>20</v>
      </c>
      <c r="C290" s="60" t="s">
        <v>12</v>
      </c>
      <c r="D290" s="56" t="s">
        <v>95</v>
      </c>
      <c r="E290" s="40" t="s">
        <v>75</v>
      </c>
      <c r="F290" s="17"/>
      <c r="G290" s="17"/>
      <c r="H290" s="97">
        <v>594.7</v>
      </c>
    </row>
    <row r="291" spans="1:8" ht="106.5" customHeight="1">
      <c r="A291" s="73" t="s">
        <v>158</v>
      </c>
      <c r="B291" s="23" t="s">
        <v>20</v>
      </c>
      <c r="C291" s="23" t="s">
        <v>12</v>
      </c>
      <c r="D291" s="76" t="s">
        <v>96</v>
      </c>
      <c r="E291" s="23" t="s">
        <v>4</v>
      </c>
      <c r="F291" s="62" t="e">
        <f>#REF!</f>
        <v>#REF!</v>
      </c>
      <c r="G291" s="62"/>
      <c r="H291" s="97">
        <f>H292</f>
        <v>925.1</v>
      </c>
    </row>
    <row r="292" spans="1:8" ht="44.25" customHeight="1">
      <c r="A292" s="75" t="s">
        <v>136</v>
      </c>
      <c r="B292" s="60" t="s">
        <v>20</v>
      </c>
      <c r="C292" s="60" t="s">
        <v>12</v>
      </c>
      <c r="D292" s="76" t="s">
        <v>96</v>
      </c>
      <c r="E292" s="23" t="s">
        <v>105</v>
      </c>
      <c r="F292" s="61"/>
      <c r="G292" s="61"/>
      <c r="H292" s="97">
        <f>854.1+71</f>
        <v>925.1</v>
      </c>
    </row>
    <row r="293" spans="1:8" ht="28.5" customHeight="1">
      <c r="A293" s="75" t="s">
        <v>249</v>
      </c>
      <c r="B293" s="60" t="s">
        <v>20</v>
      </c>
      <c r="C293" s="60" t="s">
        <v>6</v>
      </c>
      <c r="D293" s="76" t="s">
        <v>23</v>
      </c>
      <c r="E293" s="25" t="s">
        <v>4</v>
      </c>
      <c r="F293" s="61"/>
      <c r="G293" s="61"/>
      <c r="H293" s="97">
        <f>H294</f>
        <v>12</v>
      </c>
    </row>
    <row r="294" spans="1:8" ht="49.5" customHeight="1">
      <c r="A294" s="75" t="s">
        <v>251</v>
      </c>
      <c r="B294" s="60" t="s">
        <v>20</v>
      </c>
      <c r="C294" s="60" t="s">
        <v>6</v>
      </c>
      <c r="D294" s="76" t="s">
        <v>250</v>
      </c>
      <c r="E294" s="25" t="s">
        <v>4</v>
      </c>
      <c r="F294" s="61"/>
      <c r="G294" s="61"/>
      <c r="H294" s="97">
        <f>H295</f>
        <v>12</v>
      </c>
    </row>
    <row r="295" spans="1:8" ht="34.5" customHeight="1">
      <c r="A295" s="58" t="s">
        <v>125</v>
      </c>
      <c r="B295" s="60" t="s">
        <v>20</v>
      </c>
      <c r="C295" s="60" t="s">
        <v>6</v>
      </c>
      <c r="D295" s="76" t="s">
        <v>250</v>
      </c>
      <c r="E295" s="25" t="s">
        <v>126</v>
      </c>
      <c r="F295" s="61"/>
      <c r="G295" s="61"/>
      <c r="H295" s="97">
        <v>12</v>
      </c>
    </row>
    <row r="296" spans="1:8" ht="24.75" customHeight="1">
      <c r="A296" s="129" t="s">
        <v>195</v>
      </c>
      <c r="B296" s="139" t="s">
        <v>40</v>
      </c>
      <c r="C296" s="139" t="s">
        <v>13</v>
      </c>
      <c r="D296" s="139" t="s">
        <v>23</v>
      </c>
      <c r="E296" s="140" t="s">
        <v>4</v>
      </c>
      <c r="F296" s="141"/>
      <c r="G296" s="141"/>
      <c r="H296" s="107">
        <f>H297</f>
        <v>157.6</v>
      </c>
    </row>
    <row r="297" spans="1:8" ht="28.5" customHeight="1">
      <c r="A297" s="152" t="s">
        <v>196</v>
      </c>
      <c r="B297" s="180" t="s">
        <v>40</v>
      </c>
      <c r="C297" s="153" t="s">
        <v>7</v>
      </c>
      <c r="D297" s="153" t="s">
        <v>23</v>
      </c>
      <c r="E297" s="163" t="s">
        <v>4</v>
      </c>
      <c r="F297" s="184"/>
      <c r="G297" s="184"/>
      <c r="H297" s="151">
        <f>H298</f>
        <v>157.6</v>
      </c>
    </row>
    <row r="298" spans="1:8" ht="45" customHeight="1">
      <c r="A298" s="73" t="s">
        <v>197</v>
      </c>
      <c r="B298" s="118" t="s">
        <v>40</v>
      </c>
      <c r="C298" s="23" t="s">
        <v>7</v>
      </c>
      <c r="D298" s="23" t="s">
        <v>198</v>
      </c>
      <c r="E298" s="25" t="s">
        <v>4</v>
      </c>
      <c r="F298" s="132"/>
      <c r="G298" s="132"/>
      <c r="H298" s="97">
        <f>H299</f>
        <v>157.6</v>
      </c>
    </row>
    <row r="299" spans="1:8" ht="43.5" customHeight="1">
      <c r="A299" s="58" t="s">
        <v>134</v>
      </c>
      <c r="B299" s="118" t="s">
        <v>40</v>
      </c>
      <c r="C299" s="23" t="s">
        <v>7</v>
      </c>
      <c r="D299" s="23" t="s">
        <v>198</v>
      </c>
      <c r="E299" s="25" t="s">
        <v>72</v>
      </c>
      <c r="F299" s="132"/>
      <c r="G299" s="132"/>
      <c r="H299" s="97">
        <v>157.6</v>
      </c>
    </row>
    <row r="300" spans="1:8" ht="59.25" customHeight="1">
      <c r="A300" s="146" t="s">
        <v>199</v>
      </c>
      <c r="B300" s="185" t="s">
        <v>206</v>
      </c>
      <c r="C300" s="185" t="s">
        <v>13</v>
      </c>
      <c r="D300" s="185" t="s">
        <v>23</v>
      </c>
      <c r="E300" s="185" t="s">
        <v>4</v>
      </c>
      <c r="F300" s="114" t="e">
        <f>F301+#REF!+#REF!+#REF!</f>
        <v>#REF!</v>
      </c>
      <c r="G300" s="114" t="e">
        <f>G301+#REF!+#REF!+#REF!</f>
        <v>#REF!</v>
      </c>
      <c r="H300" s="186">
        <f>H301+H305</f>
        <v>17238.43</v>
      </c>
    </row>
    <row r="301" spans="1:8" ht="43.5" customHeight="1">
      <c r="A301" s="176" t="s">
        <v>200</v>
      </c>
      <c r="B301" s="187" t="s">
        <v>206</v>
      </c>
      <c r="C301" s="187" t="s">
        <v>5</v>
      </c>
      <c r="D301" s="187" t="s">
        <v>23</v>
      </c>
      <c r="E301" s="188" t="s">
        <v>4</v>
      </c>
      <c r="F301" s="189">
        <f aca="true" t="shared" si="1" ref="F301:H303">F302</f>
        <v>0</v>
      </c>
      <c r="G301" s="189">
        <f t="shared" si="1"/>
        <v>14013.15</v>
      </c>
      <c r="H301" s="190">
        <f t="shared" si="1"/>
        <v>14550.23</v>
      </c>
    </row>
    <row r="302" spans="1:8" ht="25.5" customHeight="1">
      <c r="A302" s="73" t="s">
        <v>201</v>
      </c>
      <c r="B302" s="136" t="s">
        <v>206</v>
      </c>
      <c r="C302" s="136" t="s">
        <v>5</v>
      </c>
      <c r="D302" s="136" t="s">
        <v>207</v>
      </c>
      <c r="E302" s="142" t="s">
        <v>4</v>
      </c>
      <c r="F302" s="144">
        <f t="shared" si="1"/>
        <v>0</v>
      </c>
      <c r="G302" s="144">
        <f t="shared" si="1"/>
        <v>14013.15</v>
      </c>
      <c r="H302" s="143">
        <f t="shared" si="1"/>
        <v>14550.23</v>
      </c>
    </row>
    <row r="303" spans="1:8" ht="43.5" customHeight="1">
      <c r="A303" s="73" t="s">
        <v>202</v>
      </c>
      <c r="B303" s="136" t="s">
        <v>206</v>
      </c>
      <c r="C303" s="136" t="s">
        <v>5</v>
      </c>
      <c r="D303" s="136" t="s">
        <v>208</v>
      </c>
      <c r="E303" s="142" t="s">
        <v>4</v>
      </c>
      <c r="F303" s="144">
        <f t="shared" si="1"/>
        <v>0</v>
      </c>
      <c r="G303" s="144">
        <f t="shared" si="1"/>
        <v>14013.15</v>
      </c>
      <c r="H303" s="143">
        <f t="shared" si="1"/>
        <v>14550.23</v>
      </c>
    </row>
    <row r="304" spans="1:8" ht="32.25" customHeight="1">
      <c r="A304" s="6" t="s">
        <v>203</v>
      </c>
      <c r="B304" s="136" t="s">
        <v>206</v>
      </c>
      <c r="C304" s="136" t="s">
        <v>5</v>
      </c>
      <c r="D304" s="136" t="s">
        <v>208</v>
      </c>
      <c r="E304" s="142" t="s">
        <v>209</v>
      </c>
      <c r="F304" s="144"/>
      <c r="G304" s="144">
        <v>14013.15</v>
      </c>
      <c r="H304" s="143">
        <v>14550.23</v>
      </c>
    </row>
    <row r="305" spans="1:8" ht="45" customHeight="1">
      <c r="A305" s="152" t="s">
        <v>204</v>
      </c>
      <c r="B305" s="149" t="s">
        <v>206</v>
      </c>
      <c r="C305" s="191" t="s">
        <v>21</v>
      </c>
      <c r="D305" s="191" t="s">
        <v>23</v>
      </c>
      <c r="E305" s="192" t="s">
        <v>4</v>
      </c>
      <c r="F305" s="184"/>
      <c r="G305" s="184"/>
      <c r="H305" s="190">
        <f>H309+H306</f>
        <v>2688.2</v>
      </c>
    </row>
    <row r="306" spans="1:8" ht="62.25" customHeight="1">
      <c r="A306" s="74" t="s">
        <v>117</v>
      </c>
      <c r="B306" s="210" t="s">
        <v>206</v>
      </c>
      <c r="C306" s="210" t="s">
        <v>21</v>
      </c>
      <c r="D306" s="210" t="s">
        <v>118</v>
      </c>
      <c r="E306" s="211" t="s">
        <v>4</v>
      </c>
      <c r="F306" s="144"/>
      <c r="G306" s="144"/>
      <c r="H306" s="143">
        <f>H307</f>
        <v>2668.2</v>
      </c>
    </row>
    <row r="307" spans="1:8" ht="45" customHeight="1">
      <c r="A307" s="58" t="s">
        <v>79</v>
      </c>
      <c r="B307" s="210" t="s">
        <v>206</v>
      </c>
      <c r="C307" s="210" t="s">
        <v>21</v>
      </c>
      <c r="D307" s="210" t="s">
        <v>162</v>
      </c>
      <c r="E307" s="211" t="s">
        <v>4</v>
      </c>
      <c r="F307" s="144"/>
      <c r="G307" s="144"/>
      <c r="H307" s="143">
        <f>H308</f>
        <v>2668.2</v>
      </c>
    </row>
    <row r="308" spans="1:8" ht="30" customHeight="1">
      <c r="A308" s="90" t="s">
        <v>173</v>
      </c>
      <c r="B308" s="210" t="s">
        <v>206</v>
      </c>
      <c r="C308" s="210" t="s">
        <v>21</v>
      </c>
      <c r="D308" s="69" t="s">
        <v>162</v>
      </c>
      <c r="E308" s="211" t="s">
        <v>174</v>
      </c>
      <c r="F308" s="144"/>
      <c r="G308" s="144"/>
      <c r="H308" s="143">
        <f>470+100+1883+215.2</f>
        <v>2668.2</v>
      </c>
    </row>
    <row r="309" spans="1:8" ht="41.25" customHeight="1">
      <c r="A309" s="90" t="s">
        <v>205</v>
      </c>
      <c r="B309" s="126" t="s">
        <v>206</v>
      </c>
      <c r="C309" s="126" t="s">
        <v>21</v>
      </c>
      <c r="D309" s="126" t="s">
        <v>210</v>
      </c>
      <c r="E309" s="145" t="s">
        <v>4</v>
      </c>
      <c r="F309" s="144"/>
      <c r="G309" s="144"/>
      <c r="H309" s="143">
        <f>H310</f>
        <v>20</v>
      </c>
    </row>
    <row r="310" spans="1:8" ht="33" customHeight="1">
      <c r="A310" s="90" t="s">
        <v>173</v>
      </c>
      <c r="B310" s="126" t="s">
        <v>206</v>
      </c>
      <c r="C310" s="126" t="s">
        <v>21</v>
      </c>
      <c r="D310" s="126" t="s">
        <v>210</v>
      </c>
      <c r="E310" s="145" t="s">
        <v>174</v>
      </c>
      <c r="F310" s="144"/>
      <c r="G310" s="144"/>
      <c r="H310" s="143">
        <v>20</v>
      </c>
    </row>
    <row r="311" spans="1:11" ht="25.5" customHeight="1">
      <c r="A311" s="106" t="s">
        <v>42</v>
      </c>
      <c r="B311" s="82"/>
      <c r="C311" s="82"/>
      <c r="D311" s="82"/>
      <c r="E311" s="82"/>
      <c r="F311" s="83" t="e">
        <f>#REF!+#REF!+F200+F206+#REF!+#REF!</f>
        <v>#REF!</v>
      </c>
      <c r="G311" s="83" t="e">
        <f>#REF!+#REF!+G200+G206+#REF!+#REF!</f>
        <v>#REF!</v>
      </c>
      <c r="H311" s="110">
        <f>H19+H76+H95+H107+H228+H261+H296+H300</f>
        <v>192905.244</v>
      </c>
      <c r="K311" s="79"/>
    </row>
  </sheetData>
  <sheetProtection/>
  <mergeCells count="14">
    <mergeCell ref="E16:E18"/>
    <mergeCell ref="B4:K4"/>
    <mergeCell ref="H16:H17"/>
    <mergeCell ref="D16:D18"/>
    <mergeCell ref="B16:B18"/>
    <mergeCell ref="A2:H2"/>
    <mergeCell ref="A3:H3"/>
    <mergeCell ref="G16:G17"/>
    <mergeCell ref="B1:H1"/>
    <mergeCell ref="B8:H11"/>
    <mergeCell ref="A16:A18"/>
    <mergeCell ref="A13:J15"/>
    <mergeCell ref="F16:F17"/>
    <mergeCell ref="C16:C18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2014-12-31T09:17:25Z</cp:lastPrinted>
  <dcterms:created xsi:type="dcterms:W3CDTF">2005-02-21T06:34:52Z</dcterms:created>
  <dcterms:modified xsi:type="dcterms:W3CDTF">2015-01-16T11:13:37Z</dcterms:modified>
  <cp:category/>
  <cp:version/>
  <cp:contentType/>
  <cp:contentStatus/>
</cp:coreProperties>
</file>